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Tadeusz\Downloads\"/>
    </mc:Choice>
  </mc:AlternateContent>
  <xr:revisionPtr revIDLastSave="0" documentId="13_ncr:1_{C4BF9E07-B3D3-47B2-A0C6-2B2623517576}" xr6:coauthVersionLast="45" xr6:coauthVersionMax="45" xr10:uidLastSave="{00000000-0000-0000-0000-000000000000}"/>
  <bookViews>
    <workbookView xWindow="-108" yWindow="-108" windowWidth="23256" windowHeight="12576" tabRatio="254" xr2:uid="{00000000-000D-0000-FFFF-FFFF00000000}"/>
  </bookViews>
  <sheets>
    <sheet name="LW Calculator" sheetId="1" r:id="rId1"/>
    <sheet name="Pricing tool"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 l="1"/>
  <c r="C75" i="2" s="1"/>
  <c r="C11" i="2"/>
  <c r="E78" i="2" s="1"/>
  <c r="C10" i="2"/>
  <c r="C9" i="2"/>
  <c r="C8" i="2"/>
  <c r="C7" i="2"/>
  <c r="C6" i="2"/>
  <c r="C5" i="2"/>
  <c r="C4" i="2"/>
  <c r="C77" i="2"/>
  <c r="C76" i="2" s="1"/>
  <c r="L61" i="2"/>
  <c r="K61" i="2"/>
  <c r="I61" i="2"/>
  <c r="J61" i="2" s="1"/>
  <c r="F61" i="2"/>
  <c r="E61" i="2"/>
  <c r="L60" i="2"/>
  <c r="K60" i="2"/>
  <c r="I60" i="2"/>
  <c r="J60" i="2" s="1"/>
  <c r="F60" i="2"/>
  <c r="E60" i="2"/>
  <c r="L59" i="2"/>
  <c r="K59" i="2"/>
  <c r="I59" i="2"/>
  <c r="J59" i="2" s="1"/>
  <c r="F59" i="2"/>
  <c r="E59" i="2"/>
  <c r="L58" i="2"/>
  <c r="K58" i="2"/>
  <c r="I58" i="2"/>
  <c r="J58" i="2" s="1"/>
  <c r="F58" i="2"/>
  <c r="E58" i="2"/>
  <c r="L57" i="2"/>
  <c r="K57" i="2"/>
  <c r="I57" i="2"/>
  <c r="J57" i="2" s="1"/>
  <c r="F57" i="2"/>
  <c r="E57" i="2"/>
  <c r="L56" i="2"/>
  <c r="K56" i="2"/>
  <c r="I56" i="2"/>
  <c r="J56" i="2" s="1"/>
  <c r="F56" i="2"/>
  <c r="E56" i="2"/>
  <c r="L55" i="2"/>
  <c r="K55" i="2"/>
  <c r="I55" i="2"/>
  <c r="J55" i="2" s="1"/>
  <c r="F55" i="2"/>
  <c r="E55" i="2"/>
  <c r="L54" i="2"/>
  <c r="K54" i="2"/>
  <c r="I54" i="2"/>
  <c r="J54" i="2" s="1"/>
  <c r="F54" i="2"/>
  <c r="E54" i="2"/>
  <c r="F48" i="2"/>
  <c r="F47" i="2"/>
  <c r="F46" i="2"/>
  <c r="G45" i="2"/>
  <c r="F45" i="2"/>
  <c r="F44" i="2"/>
  <c r="F43" i="2"/>
  <c r="F49" i="2" s="1"/>
  <c r="C69" i="2" s="1"/>
  <c r="F37" i="2"/>
  <c r="F36" i="2"/>
  <c r="F35" i="2"/>
  <c r="F34" i="2"/>
  <c r="F33" i="2"/>
  <c r="F32" i="2"/>
  <c r="F26" i="2"/>
  <c r="F25" i="2"/>
  <c r="F24" i="2"/>
  <c r="F23" i="2"/>
  <c r="F22" i="2"/>
  <c r="F21" i="2"/>
  <c r="F27" i="2" s="1"/>
  <c r="C67" i="2" s="1"/>
  <c r="G82" i="1"/>
  <c r="C82" i="1"/>
  <c r="F79" i="1"/>
  <c r="E79" i="1"/>
  <c r="E80" i="1" s="1"/>
  <c r="F77" i="1"/>
  <c r="E77" i="1"/>
  <c r="E78" i="1" s="1"/>
  <c r="E76" i="1"/>
  <c r="F75" i="1"/>
  <c r="H71" i="1"/>
  <c r="D71" i="1"/>
  <c r="H69" i="1"/>
  <c r="D69" i="1"/>
  <c r="H67" i="1"/>
  <c r="D67" i="1"/>
  <c r="H66" i="1"/>
  <c r="D66" i="1"/>
  <c r="C51" i="1"/>
  <c r="G47" i="1"/>
  <c r="G56" i="1" s="1"/>
  <c r="F40" i="1"/>
  <c r="G35" i="1"/>
  <c r="D35" i="1"/>
  <c r="G34" i="1"/>
  <c r="F33" i="1"/>
  <c r="D33" i="1"/>
  <c r="F32" i="1"/>
  <c r="D32" i="1"/>
  <c r="F31" i="1"/>
  <c r="D31" i="1"/>
  <c r="F30" i="1"/>
  <c r="D30" i="1"/>
  <c r="F29" i="1"/>
  <c r="D29" i="1"/>
  <c r="F28" i="1"/>
  <c r="D28" i="1"/>
  <c r="F27" i="1"/>
  <c r="D27" i="1"/>
  <c r="F26" i="1"/>
  <c r="D26" i="1"/>
  <c r="F25" i="1"/>
  <c r="D25" i="1"/>
  <c r="F24" i="1"/>
  <c r="D24" i="1"/>
  <c r="F23" i="1"/>
  <c r="D23" i="1"/>
  <c r="F22" i="1"/>
  <c r="D22" i="1"/>
  <c r="F21" i="1"/>
  <c r="D21" i="1"/>
  <c r="F20" i="1"/>
  <c r="D20" i="1"/>
  <c r="F19" i="1"/>
  <c r="D19" i="1"/>
  <c r="F18" i="1"/>
  <c r="D18" i="1"/>
  <c r="D34" i="1" s="1"/>
  <c r="F17" i="1"/>
  <c r="E17" i="1"/>
  <c r="F38" i="2" l="1"/>
  <c r="C68" i="2" s="1"/>
  <c r="K62" i="2"/>
  <c r="C70" i="2" s="1"/>
  <c r="F34" i="1"/>
  <c r="F35" i="1" s="1"/>
  <c r="L62" i="2"/>
  <c r="D70" i="2" s="1"/>
  <c r="G27" i="2"/>
  <c r="G24" i="2"/>
  <c r="G36" i="2"/>
  <c r="G22" i="2"/>
  <c r="G34" i="2"/>
  <c r="G43" i="2"/>
  <c r="L49" i="2"/>
  <c r="F20" i="2"/>
  <c r="G32" i="2"/>
  <c r="G38" i="2"/>
  <c r="D53" i="2"/>
  <c r="G26" i="2"/>
  <c r="E42" i="2"/>
  <c r="G47" i="2"/>
  <c r="E76" i="2"/>
  <c r="D75" i="2"/>
  <c r="G21" i="2"/>
  <c r="G23" i="2"/>
  <c r="G25" i="2"/>
  <c r="E31" i="2"/>
  <c r="F42" i="2"/>
  <c r="G44" i="2"/>
  <c r="G46" i="2"/>
  <c r="G48" i="2"/>
  <c r="E74" i="2"/>
  <c r="E20" i="2"/>
  <c r="F31" i="2"/>
  <c r="G33" i="2"/>
  <c r="G35" i="2"/>
  <c r="G37" i="2"/>
  <c r="G49" i="2"/>
  <c r="G55" i="1"/>
  <c r="G57" i="1" s="1"/>
  <c r="G66" i="1" s="1"/>
  <c r="G67" i="1" s="1"/>
  <c r="C55" i="1"/>
  <c r="E40" i="1"/>
  <c r="D71" i="2"/>
  <c r="C71" i="2"/>
  <c r="C72" i="2" l="1"/>
  <c r="C73" i="2"/>
  <c r="D72" i="2"/>
  <c r="D73" i="2" s="1"/>
  <c r="C56" i="1"/>
  <c r="C57" i="1" s="1"/>
  <c r="G69" i="1"/>
  <c r="G68" i="1"/>
  <c r="D74" i="2" l="1"/>
  <c r="D78" i="2" s="1"/>
  <c r="D79" i="2" s="1"/>
  <c r="C74" i="2"/>
  <c r="C78" i="2" s="1"/>
  <c r="C79" i="2" s="1"/>
  <c r="C58" i="1"/>
  <c r="C59" i="1" s="1"/>
  <c r="C61" i="1" s="1"/>
  <c r="C66" i="1" s="1"/>
  <c r="C67" i="1" s="1"/>
  <c r="G70" i="1"/>
  <c r="G71" i="1"/>
  <c r="G72" i="1" s="1"/>
  <c r="C68" i="1" l="1"/>
  <c r="C69" i="1"/>
  <c r="K49" i="2" l="1"/>
  <c r="C71" i="1"/>
  <c r="C72" i="1" s="1"/>
  <c r="C70" i="1"/>
</calcChain>
</file>

<file path=xl/sharedStrings.xml><?xml version="1.0" encoding="utf-8"?>
<sst xmlns="http://schemas.openxmlformats.org/spreadsheetml/2006/main" count="199" uniqueCount="148">
  <si>
    <t>WFTO – Living Wage Calculation Tool</t>
  </si>
  <si>
    <t>Basic data</t>
  </si>
  <si>
    <t>Your name</t>
  </si>
  <si>
    <t>Cell colour legenda</t>
  </si>
  <si>
    <t>Your company/organization</t>
  </si>
  <si>
    <t>Questions</t>
  </si>
  <si>
    <t>don't change</t>
  </si>
  <si>
    <t>Date</t>
  </si>
  <si>
    <t>Data</t>
  </si>
  <si>
    <t>fill in please</t>
  </si>
  <si>
    <t>Country</t>
  </si>
  <si>
    <t>Calculated results</t>
  </si>
  <si>
    <t>Region</t>
  </si>
  <si>
    <t>Final results</t>
  </si>
  <si>
    <t>Location</t>
  </si>
  <si>
    <t>Rural or Urban</t>
  </si>
  <si>
    <t>Currency used (abbreviation)</t>
  </si>
  <si>
    <t>Exchange rate
(1 Euro or 1 Dollar = … currency used)</t>
  </si>
  <si>
    <t>Click to find your exchange rate</t>
  </si>
  <si>
    <t>How many Kcal should food basket have
(WFTO standard: 2300 Kcal)</t>
  </si>
  <si>
    <t>Food basket for 1 adult</t>
  </si>
  <si>
    <t>Food item</t>
  </si>
  <si>
    <t>Weight</t>
  </si>
  <si>
    <t>Caloric value</t>
  </si>
  <si>
    <t>Calories</t>
  </si>
  <si>
    <t>Price per kg.</t>
  </si>
  <si>
    <t>Costs per adult</t>
  </si>
  <si>
    <t>in grams</t>
  </si>
  <si>
    <t>Kcal / gram</t>
  </si>
  <si>
    <t>Kcal</t>
  </si>
  <si>
    <t>Rice (example)</t>
  </si>
  <si>
    <t>Meat / Fish</t>
  </si>
  <si>
    <t>Tempe/ Tofu</t>
  </si>
  <si>
    <t>Vegetable</t>
  </si>
  <si>
    <t>Fruit</t>
  </si>
  <si>
    <t>Milk</t>
  </si>
  <si>
    <t>Oil</t>
  </si>
  <si>
    <t>Sugar</t>
  </si>
  <si>
    <t>Spices</t>
  </si>
  <si>
    <t>This basket has a total Kcal value of:</t>
  </si>
  <si>
    <t>… and costs:</t>
  </si>
  <si>
    <t>This basket converted to</t>
  </si>
  <si>
    <t>… will cost:</t>
  </si>
  <si>
    <t>How did you determine the composition of the food basket (which food items to include, how much of each item)?</t>
  </si>
  <si>
    <t>How did you find the Kcal/gram value for the food items?</t>
  </si>
  <si>
    <t>How did you determine the price per kilo of the food items?</t>
  </si>
  <si>
    <t>Now we know the cost of food per day for 1 adult:</t>
  </si>
  <si>
    <r>
      <t xml:space="preserve">Adapt for family size and non-food expenses
</t>
    </r>
    <r>
      <rPr>
        <b/>
        <sz val="10"/>
        <rFont val="Arial"/>
        <family val="2"/>
        <charset val="1"/>
      </rPr>
      <t>Chose a system below, depending on available data, or use both systems and compare them</t>
    </r>
  </si>
  <si>
    <t>System SAI</t>
  </si>
  <si>
    <t>System DAWS</t>
  </si>
  <si>
    <t>Family size</t>
  </si>
  <si>
    <t>World Bank country classification</t>
  </si>
  <si>
    <t>Average family size</t>
  </si>
  <si>
    <t>Income class of your country</t>
  </si>
  <si>
    <t>LIC</t>
  </si>
  <si>
    <t>Where did you find information about the average family size in your region?</t>
  </si>
  <si>
    <t>Multiplication factor</t>
  </si>
  <si>
    <t>Link to Work Bank web site</t>
  </si>
  <si>
    <t>Distribution food/non-food cost</t>
  </si>
  <si>
    <t>Food</t>
  </si>
  <si>
    <t>Non-food</t>
  </si>
  <si>
    <t>Where did you find information about which percentage of total expenditure is food, and which percentage is non-food?</t>
  </si>
  <si>
    <t>Applying multiplication factors</t>
  </si>
  <si>
    <t>Applying multiplication factor</t>
  </si>
  <si>
    <t>Food cost per adult per day</t>
  </si>
  <si>
    <t>Non-food cost</t>
  </si>
  <si>
    <t>Multiply with</t>
  </si>
  <si>
    <t>Sub total</t>
  </si>
  <si>
    <t>Total</t>
  </si>
  <si>
    <t>10% savings</t>
  </si>
  <si>
    <t>Correct for family size</t>
  </si>
  <si>
    <t>x 50% of family size</t>
  </si>
  <si>
    <t>Now we know the cost of living per day for a family</t>
  </si>
  <si>
    <t>From daily cost of living to Living Wage salary</t>
  </si>
  <si>
    <t>Calculated cost of living per day (SAI)</t>
  </si>
  <si>
    <t>Calculated cost of living per day (DAWS)</t>
  </si>
  <si>
    <t>Living Wage per month (x30)</t>
  </si>
  <si>
    <t>Euro or Dollar</t>
  </si>
  <si>
    <t>Living Wage per day (÷26)</t>
  </si>
  <si>
    <t>Living Wage per hour (÷8)</t>
  </si>
  <si>
    <t>Compare Living Wage with Minimum Wage</t>
  </si>
  <si>
    <t>Fill in official Minimum Wage per month</t>
  </si>
  <si>
    <t>Minimum Wage per month</t>
  </si>
  <si>
    <t>Minimum Wage per day (÷26)</t>
  </si>
  <si>
    <t>Minimum Wage per hour (÷8)</t>
  </si>
  <si>
    <t>← Ratio Living Wage / Minimum Wage -&gt;</t>
  </si>
  <si>
    <t>SAI</t>
  </si>
  <si>
    <t>DAWS</t>
  </si>
  <si>
    <t>WFTO – Pricing Tool</t>
  </si>
  <si>
    <t>Data in blue cells are copied from the LW Calculator (other sheet), and must filled in there</t>
  </si>
  <si>
    <t>Currency used</t>
  </si>
  <si>
    <t>Exchange rate
(1 Euro/Dollar = … currency used)</t>
  </si>
  <si>
    <t>Order reference</t>
  </si>
  <si>
    <t>Kind of product</t>
  </si>
  <si>
    <t>Calculating the production costs of one order or batch</t>
  </si>
  <si>
    <t>Raw material</t>
  </si>
  <si>
    <t>Kind of material</t>
  </si>
  <si>
    <t>Unit</t>
  </si>
  <si>
    <t>quantity needed for order</t>
  </si>
  <si>
    <t>price per unit</t>
  </si>
  <si>
    <t>cost</t>
  </si>
  <si>
    <t>piece, kg, yard, gallon, etc.</t>
  </si>
  <si>
    <t>Wood logs (example)</t>
  </si>
  <si>
    <t>piece</t>
  </si>
  <si>
    <t>Total:</t>
  </si>
  <si>
    <t>Transport</t>
  </si>
  <si>
    <t>Transport with what?</t>
  </si>
  <si>
    <t>Quantity used for order</t>
  </si>
  <si>
    <t>km, liters gas of  petrol, rental day for lorry, etc.</t>
  </si>
  <si>
    <t>Rental of a truck (example)</t>
  </si>
  <si>
    <t>day price</t>
  </si>
  <si>
    <t>Other production costs (if any)</t>
  </si>
  <si>
    <r>
      <t xml:space="preserve">Variable production costs
</t>
    </r>
    <r>
      <rPr>
        <sz val="10"/>
        <rFont val="Arial"/>
        <family val="2"/>
        <charset val="1"/>
      </rPr>
      <t>mention only costs which are directly used in the production process (not labour)</t>
    </r>
  </si>
  <si>
    <t>Quantity</t>
  </si>
  <si>
    <t>per order</t>
  </si>
  <si>
    <t>Fuel for oven (example)</t>
  </si>
  <si>
    <t>Liters of diesel</t>
  </si>
  <si>
    <t>With which calculated Living Wage from the other sheet are you going to work?</t>
  </si>
  <si>
    <t>Click next cell and choose
SAI or DAWS:</t>
  </si>
  <si>
    <t>Labour – Calculating the cost of labour with “present wages” and “living wages” paid</t>
  </si>
  <si>
    <t>Production activities performed by producers/workers
(describe every step of the production process)</t>
  </si>
  <si>
    <r>
      <t xml:space="preserve">Payment is made:
</t>
    </r>
    <r>
      <rPr>
        <b/>
        <sz val="8"/>
        <rFont val="Arial"/>
        <family val="2"/>
        <charset val="1"/>
      </rPr>
      <t>(click on cell to select)</t>
    </r>
  </si>
  <si>
    <t>Salary paid</t>
  </si>
  <si>
    <t>To fill the order, you need how many</t>
  </si>
  <si>
    <t>How many pieces does one worker process per day?</t>
  </si>
  <si>
    <t>Salary per day
(8 hours)</t>
  </si>
  <si>
    <t>Cost of labour for the order</t>
  </si>
  <si>
    <t>Present</t>
  </si>
  <si>
    <t>Living Wage</t>
  </si>
  <si>
    <t>With LW</t>
  </si>
  <si>
    <t>Cutting wood blocks (example)</t>
  </si>
  <si>
    <t>Carving (example)</t>
  </si>
  <si>
    <t>Sanding &amp; polishing (example)</t>
  </si>
  <si>
    <t>Painting (example)</t>
  </si>
  <si>
    <t>Quality control (example)</t>
  </si>
  <si>
    <t>Packing (example)</t>
  </si>
  <si>
    <t>Adding up all costs of the order</t>
  </si>
  <si>
    <t>Kind of costs</t>
  </si>
  <si>
    <t>Total with present wage</t>
  </si>
  <si>
    <t>Total with Living Wage</t>
  </si>
  <si>
    <t>Other costs</t>
  </si>
  <si>
    <t>Labour</t>
  </si>
  <si>
    <t>Rejects %</t>
  </si>
  <si>
    <t>Over head (%)</t>
  </si>
  <si>
    <t>The order's total cost of production</t>
  </si>
  <si>
    <t>Order price (in Euro or Dollar)</t>
  </si>
  <si>
    <t>Profit/loss</t>
  </si>
  <si>
    <t>The 2 tools in this document were developped for WFTO's Fair Prices Fair Wages working group, and were presented at the WFTO Milan Conference, May 2015. They are not yet part of any official WFTO policy. But the working group encourages every-one to use them. Your feed back is welcome. A guidance document for the tools is forthcoming.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</si>
</sst>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0.00\ ;* \(#,##0.00\);* \-#\ ;@\ "/>
    <numFmt numFmtId="165" formatCode="#,##0\ ;#,##0\-"/>
    <numFmt numFmtId="166" formatCode="#,##0.00\ ;#,##0.00\-"/>
    <numFmt numFmtId="167" formatCode="&quot;WAAR&quot;;&quot;WAAR&quot;;&quot;ONWAAR&quot;"/>
    <numFmt numFmtId="168" formatCode="#,###.00"/>
    <numFmt numFmtId="169" formatCode="0.0"/>
    <numFmt numFmtId="170" formatCode="#,##0.0"/>
    <numFmt numFmtId="171" formatCode="0.0%"/>
  </numFmts>
  <fonts count="17">
    <font>
      <sz val="10"/>
      <name val="Arial"/>
      <family val="2"/>
      <charset val="1"/>
    </font>
    <font>
      <b/>
      <sz val="18"/>
      <name val="Arial"/>
      <family val="2"/>
      <charset val="1"/>
    </font>
    <font>
      <b/>
      <sz val="12"/>
      <name val="Arial"/>
      <family val="2"/>
      <charset val="1"/>
    </font>
    <font>
      <b/>
      <sz val="11"/>
      <name val="Arial"/>
      <family val="2"/>
      <charset val="1"/>
    </font>
    <font>
      <b/>
      <sz val="10"/>
      <name val="Arial"/>
      <family val="2"/>
      <charset val="1"/>
    </font>
    <font>
      <sz val="10"/>
      <color rgb="FF0000FF"/>
      <name val="Arial"/>
      <family val="2"/>
      <charset val="1"/>
    </font>
    <font>
      <sz val="10"/>
      <name val="FreeSans"/>
      <family val="2"/>
      <charset val="1"/>
    </font>
    <font>
      <b/>
      <sz val="9"/>
      <name val="Arial"/>
      <family val="2"/>
      <charset val="1"/>
    </font>
    <font>
      <sz val="9"/>
      <name val="Arial"/>
      <family val="2"/>
      <charset val="1"/>
    </font>
    <font>
      <i/>
      <sz val="10"/>
      <name val="Arial"/>
      <family val="2"/>
      <charset val="1"/>
    </font>
    <font>
      <b/>
      <sz val="15"/>
      <name val="Arial"/>
      <family val="2"/>
      <charset val="1"/>
    </font>
    <font>
      <sz val="6"/>
      <name val="Arial"/>
      <family val="2"/>
      <charset val="1"/>
    </font>
    <font>
      <b/>
      <sz val="10"/>
      <name val="DejaVu Sans"/>
      <family val="2"/>
      <charset val="1"/>
    </font>
    <font>
      <b/>
      <sz val="10"/>
      <name val="Arial"/>
      <family val="2"/>
    </font>
    <font>
      <b/>
      <sz val="8"/>
      <name val="Arial"/>
      <family val="2"/>
      <charset val="1"/>
    </font>
    <font>
      <sz val="10"/>
      <name val="Arial"/>
      <family val="2"/>
      <charset val="1"/>
    </font>
    <font>
      <sz val="10"/>
      <name val="Arial"/>
      <family val="2"/>
    </font>
  </fonts>
  <fills count="16">
    <fill>
      <patternFill patternType="none"/>
    </fill>
    <fill>
      <patternFill patternType="gray125"/>
    </fill>
    <fill>
      <patternFill patternType="solid">
        <fgColor rgb="FFFF8080"/>
        <bgColor rgb="FFFF99CC"/>
      </patternFill>
    </fill>
    <fill>
      <patternFill patternType="solid">
        <fgColor rgb="FFAECF00"/>
        <bgColor rgb="FFFFCC00"/>
      </patternFill>
    </fill>
    <fill>
      <patternFill patternType="solid">
        <fgColor rgb="FFFFCC99"/>
        <bgColor rgb="FFC0C0C0"/>
      </patternFill>
    </fill>
    <fill>
      <patternFill patternType="solid">
        <fgColor rgb="FFFFFFCC"/>
        <bgColor rgb="FFFFFFFF"/>
      </patternFill>
    </fill>
    <fill>
      <patternFill patternType="solid">
        <fgColor rgb="FFCFE7F5"/>
        <bgColor rgb="FFCCFFFF"/>
      </patternFill>
    </fill>
    <fill>
      <patternFill patternType="solid">
        <fgColor rgb="FF729FCF"/>
        <bgColor rgb="FF969696"/>
      </patternFill>
    </fill>
    <fill>
      <patternFill patternType="solid">
        <fgColor rgb="FFFFFF00"/>
        <bgColor rgb="FFFFFF00"/>
      </patternFill>
    </fill>
    <fill>
      <patternFill patternType="solid">
        <fgColor rgb="FF83CAFF"/>
        <bgColor rgb="FF99CCFF"/>
      </patternFill>
    </fill>
    <fill>
      <patternFill patternType="solid">
        <fgColor rgb="FF00FF66"/>
        <bgColor rgb="FF33FF99"/>
      </patternFill>
    </fill>
    <fill>
      <patternFill patternType="solid">
        <fgColor rgb="FF99CCFF"/>
        <bgColor rgb="FF83CAFF"/>
      </patternFill>
    </fill>
    <fill>
      <patternFill patternType="solid">
        <fgColor rgb="FF6666FF"/>
        <bgColor rgb="FF666699"/>
      </patternFill>
    </fill>
    <fill>
      <patternFill patternType="solid">
        <fgColor rgb="FF33FF99"/>
        <bgColor rgb="FF00FF66"/>
      </patternFill>
    </fill>
    <fill>
      <patternFill patternType="solid">
        <fgColor rgb="FFCCFFFF"/>
        <bgColor rgb="FFCCFFCC"/>
      </patternFill>
    </fill>
    <fill>
      <patternFill patternType="solid">
        <fgColor rgb="FF66FFFF"/>
        <bgColor rgb="FF83CAFF"/>
      </patternFill>
    </fill>
  </fills>
  <borders count="38">
    <border>
      <left/>
      <right/>
      <top/>
      <bottom/>
      <diagonal/>
    </border>
    <border>
      <left style="thick">
        <color rgb="FF212121"/>
      </left>
      <right style="thick">
        <color rgb="FF212121"/>
      </right>
      <top style="thick">
        <color rgb="FF212121"/>
      </top>
      <bottom style="thick">
        <color rgb="FF212121"/>
      </bottom>
      <diagonal/>
    </border>
    <border>
      <left style="thin">
        <color auto="1"/>
      </left>
      <right style="thin">
        <color auto="1"/>
      </right>
      <top style="thin">
        <color auto="1"/>
      </top>
      <bottom style="thin">
        <color auto="1"/>
      </bottom>
      <diagonal/>
    </border>
    <border>
      <left style="thin">
        <color rgb="FF212121"/>
      </left>
      <right style="thin">
        <color rgb="FF212121"/>
      </right>
      <top style="thin">
        <color rgb="FF212121"/>
      </top>
      <bottom style="thin">
        <color rgb="FF2121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diagonal/>
    </border>
    <border>
      <left/>
      <right style="hair">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rgb="FF212121"/>
      </left>
      <right/>
      <top style="thin">
        <color rgb="FF212121"/>
      </top>
      <bottom style="thin">
        <color rgb="FF21212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rgb="FF212121"/>
      </bottom>
      <diagonal/>
    </border>
    <border>
      <left style="medium">
        <color auto="1"/>
      </left>
      <right style="medium">
        <color auto="1"/>
      </right>
      <top style="medium">
        <color auto="1"/>
      </top>
      <bottom style="thin">
        <color auto="1"/>
      </bottom>
      <diagonal/>
    </border>
    <border>
      <left style="thick">
        <color auto="1"/>
      </left>
      <right style="thick">
        <color auto="1"/>
      </right>
      <top style="thick">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n">
        <color rgb="FF212121"/>
      </right>
      <top style="thin">
        <color rgb="FF212121"/>
      </top>
      <bottom style="thin">
        <color rgb="FF212121"/>
      </bottom>
      <diagonal/>
    </border>
    <border>
      <left/>
      <right style="medium">
        <color auto="1"/>
      </right>
      <top style="thin">
        <color auto="1"/>
      </top>
      <bottom style="thin">
        <color auto="1"/>
      </bottom>
      <diagonal/>
    </border>
    <border>
      <left style="medium">
        <color auto="1"/>
      </left>
      <right style="medium">
        <color auto="1"/>
      </right>
      <top style="thin">
        <color rgb="FF212121"/>
      </top>
      <bottom style="thin">
        <color rgb="FF21212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212121"/>
      </right>
      <top style="thin">
        <color rgb="FF212121"/>
      </top>
      <bottom style="medium">
        <color auto="1"/>
      </bottom>
      <diagonal/>
    </border>
    <border>
      <left/>
      <right style="medium">
        <color auto="1"/>
      </right>
      <top style="thin">
        <color auto="1"/>
      </top>
      <bottom style="medium">
        <color auto="1"/>
      </bottom>
      <diagonal/>
    </border>
    <border>
      <left style="medium">
        <color rgb="FF212121"/>
      </left>
      <right style="medium">
        <color rgb="FF212121"/>
      </right>
      <top style="medium">
        <color rgb="FF212121"/>
      </top>
      <bottom style="medium">
        <color rgb="FF21212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rgb="FF33FF99"/>
      </left>
      <right style="thin">
        <color auto="1"/>
      </right>
      <top style="medium">
        <color rgb="FF33FF99"/>
      </top>
      <bottom style="medium">
        <color rgb="FF33FF99"/>
      </bottom>
      <diagonal/>
    </border>
    <border>
      <left style="thin">
        <color auto="1"/>
      </left>
      <right style="thin">
        <color auto="1"/>
      </right>
      <top style="medium">
        <color rgb="FF33FF99"/>
      </top>
      <bottom style="thin">
        <color auto="1"/>
      </bottom>
      <diagonal/>
    </border>
    <border>
      <left/>
      <right style="medium">
        <color rgb="FF33FF99"/>
      </right>
      <top style="medium">
        <color rgb="FF33FF99"/>
      </top>
      <bottom/>
      <diagonal/>
    </border>
    <border>
      <left style="thin">
        <color auto="1"/>
      </left>
      <right style="thin">
        <color auto="1"/>
      </right>
      <top style="thin">
        <color auto="1"/>
      </top>
      <bottom style="medium">
        <color rgb="FF33FF99"/>
      </bottom>
      <diagonal/>
    </border>
    <border>
      <left/>
      <right style="medium">
        <color rgb="FF33FF99"/>
      </right>
      <top/>
      <bottom style="medium">
        <color rgb="FF33FF99"/>
      </bottom>
      <diagonal/>
    </border>
    <border>
      <left/>
      <right/>
      <top style="thick">
        <color rgb="FF212121"/>
      </top>
      <bottom/>
      <diagonal/>
    </border>
  </borders>
  <cellStyleXfs count="3">
    <xf numFmtId="0" fontId="0" fillId="0" borderId="0"/>
    <xf numFmtId="164" fontId="6" fillId="0" borderId="0" applyBorder="0" applyProtection="0"/>
    <xf numFmtId="0" fontId="15" fillId="2" borderId="0" applyBorder="0" applyProtection="0"/>
  </cellStyleXfs>
  <cellXfs count="186">
    <xf numFmtId="0" fontId="0" fillId="0" borderId="0" xfId="0"/>
    <xf numFmtId="0" fontId="0" fillId="0" borderId="0" xfId="0" applyAlignment="1" applyProtection="1">
      <alignment wrapText="1"/>
    </xf>
    <xf numFmtId="0" fontId="0" fillId="0" borderId="0" xfId="0" applyProtection="1"/>
    <xf numFmtId="0" fontId="0" fillId="4" borderId="3"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0" fillId="7" borderId="3" xfId="0" applyFont="1" applyFill="1" applyBorder="1" applyAlignment="1" applyProtection="1">
      <alignment horizontal="center" vertical="center" wrapText="1"/>
    </xf>
    <xf numFmtId="0" fontId="0" fillId="0" borderId="0" xfId="0" applyBorder="1" applyAlignment="1" applyProtection="1">
      <alignment horizontal="left" wrapText="1"/>
    </xf>
    <xf numFmtId="49" fontId="4" fillId="8" borderId="3" xfId="0" applyNumberFormat="1" applyFont="1" applyFill="1" applyBorder="1" applyAlignment="1" applyProtection="1">
      <alignment horizontal="left" vertical="center" wrapText="1"/>
    </xf>
    <xf numFmtId="49" fontId="4" fillId="8" borderId="3" xfId="0" applyNumberFormat="1" applyFont="1" applyFill="1" applyBorder="1" applyAlignment="1" applyProtection="1">
      <alignment horizontal="center" vertical="center" wrapText="1"/>
    </xf>
    <xf numFmtId="165" fontId="0" fillId="5" borderId="3" xfId="1" applyNumberFormat="1" applyFont="1" applyFill="1" applyBorder="1" applyAlignment="1" applyProtection="1">
      <alignment horizontal="left" wrapText="1"/>
      <protection locked="0"/>
    </xf>
    <xf numFmtId="165" fontId="0" fillId="5" borderId="3" xfId="1" applyNumberFormat="1" applyFont="1" applyFill="1" applyBorder="1" applyAlignment="1" applyProtection="1">
      <alignment horizontal="center" wrapText="1"/>
      <protection locked="0"/>
    </xf>
    <xf numFmtId="166" fontId="0" fillId="5" borderId="3" xfId="1" applyNumberFormat="1" applyFont="1" applyFill="1" applyBorder="1" applyAlignment="1" applyProtection="1">
      <alignment horizontal="center" wrapText="1"/>
      <protection locked="0"/>
    </xf>
    <xf numFmtId="3" fontId="6" fillId="6" borderId="3" xfId="1" applyNumberFormat="1" applyFill="1" applyBorder="1" applyAlignment="1" applyProtection="1">
      <alignment horizontal="center"/>
    </xf>
    <xf numFmtId="4" fontId="0" fillId="5" borderId="3" xfId="1" applyNumberFormat="1" applyFont="1" applyFill="1" applyBorder="1" applyAlignment="1" applyProtection="1">
      <alignment vertical="center" wrapText="1"/>
      <protection locked="0"/>
    </xf>
    <xf numFmtId="4" fontId="6" fillId="6" borderId="3" xfId="1" applyNumberFormat="1" applyFill="1" applyBorder="1" applyAlignment="1" applyProtection="1">
      <alignment horizontal="right"/>
    </xf>
    <xf numFmtId="4" fontId="0" fillId="5" borderId="3" xfId="1" applyNumberFormat="1" applyFont="1" applyFill="1" applyBorder="1" applyAlignment="1" applyProtection="1">
      <alignment wrapText="1"/>
      <protection locked="0"/>
    </xf>
    <xf numFmtId="165" fontId="4" fillId="6" borderId="3" xfId="1" applyNumberFormat="1" applyFont="1" applyFill="1" applyBorder="1" applyAlignment="1" applyProtection="1">
      <alignment horizontal="center" wrapText="1"/>
    </xf>
    <xf numFmtId="164" fontId="7" fillId="0" borderId="3" xfId="1" applyFont="1" applyBorder="1" applyAlignment="1" applyProtection="1">
      <alignment horizontal="center" wrapText="1"/>
    </xf>
    <xf numFmtId="164" fontId="4" fillId="9" borderId="3" xfId="1" applyFont="1" applyFill="1" applyBorder="1" applyAlignment="1" applyProtection="1">
      <alignment wrapText="1"/>
    </xf>
    <xf numFmtId="167" fontId="4" fillId="0" borderId="0" xfId="0" applyNumberFormat="1" applyFont="1" applyBorder="1" applyAlignment="1" applyProtection="1">
      <alignment wrapText="1"/>
    </xf>
    <xf numFmtId="164" fontId="4" fillId="7" borderId="3" xfId="1" applyFont="1" applyFill="1" applyBorder="1" applyAlignment="1" applyProtection="1">
      <alignment wrapText="1"/>
    </xf>
    <xf numFmtId="0" fontId="9" fillId="0" borderId="0" xfId="0" applyFont="1" applyAlignment="1" applyProtection="1">
      <alignment wrapText="1"/>
    </xf>
    <xf numFmtId="0" fontId="0" fillId="0" borderId="0" xfId="0" applyFont="1" applyAlignment="1" applyProtection="1">
      <alignment wrapText="1"/>
    </xf>
    <xf numFmtId="4" fontId="4" fillId="10" borderId="5" xfId="0" applyNumberFormat="1" applyFont="1" applyFill="1" applyBorder="1" applyAlignment="1" applyProtection="1">
      <alignment horizontal="center" wrapText="1"/>
    </xf>
    <xf numFmtId="168" fontId="4" fillId="10" borderId="6" xfId="0" applyNumberFormat="1" applyFont="1" applyFill="1" applyBorder="1" applyAlignment="1" applyProtection="1">
      <alignment horizontal="left" wrapText="1"/>
    </xf>
    <xf numFmtId="0" fontId="0" fillId="0" borderId="0" xfId="0" applyBorder="1" applyAlignment="1" applyProtection="1">
      <alignment horizontal="center" wrapText="1"/>
    </xf>
    <xf numFmtId="169" fontId="0" fillId="5" borderId="2" xfId="0" applyNumberFormat="1" applyFill="1" applyBorder="1" applyAlignment="1" applyProtection="1">
      <alignment horizontal="center" vertical="center" wrapText="1"/>
      <protection locked="0"/>
    </xf>
    <xf numFmtId="0" fontId="0" fillId="0" borderId="0" xfId="0" applyBorder="1" applyAlignment="1" applyProtection="1">
      <alignment wrapText="1"/>
    </xf>
    <xf numFmtId="0" fontId="0" fillId="5" borderId="2" xfId="0"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top" wrapText="1"/>
      <protection locked="0"/>
    </xf>
    <xf numFmtId="0" fontId="8" fillId="0" borderId="0" xfId="0" applyFont="1" applyBorder="1" applyAlignment="1" applyProtection="1">
      <alignment horizontal="left" wrapText="1"/>
    </xf>
    <xf numFmtId="0" fontId="0" fillId="4" borderId="2" xfId="0" applyFont="1" applyFill="1" applyBorder="1" applyAlignment="1" applyProtection="1">
      <alignment horizontal="left" vertical="center"/>
    </xf>
    <xf numFmtId="169" fontId="0" fillId="9" borderId="2" xfId="0" applyNumberFormat="1" applyFont="1" applyFill="1" applyBorder="1" applyAlignment="1" applyProtection="1">
      <alignment horizontal="center" vertical="center"/>
    </xf>
    <xf numFmtId="0" fontId="0" fillId="0" borderId="0" xfId="0" applyProtection="1">
      <protection locked="0"/>
    </xf>
    <xf numFmtId="0" fontId="11" fillId="0" borderId="0" xfId="0" applyFont="1" applyProtection="1"/>
    <xf numFmtId="9" fontId="0" fillId="5" borderId="2" xfId="0" applyNumberFormat="1" applyFill="1" applyBorder="1" applyAlignment="1" applyProtection="1">
      <alignment horizontal="center" vertical="center" wrapText="1"/>
      <protection locked="0"/>
    </xf>
    <xf numFmtId="9" fontId="0" fillId="11" borderId="2" xfId="0" applyNumberFormat="1" applyFill="1" applyBorder="1" applyAlignment="1" applyProtection="1">
      <alignment horizontal="center" vertical="center" wrapText="1"/>
    </xf>
    <xf numFmtId="4" fontId="0" fillId="9" borderId="2" xfId="0" applyNumberFormat="1" applyFont="1" applyFill="1" applyBorder="1" applyAlignment="1" applyProtection="1">
      <alignment horizontal="right" vertical="top" wrapText="1"/>
    </xf>
    <xf numFmtId="170" fontId="0" fillId="9" borderId="2" xfId="0" applyNumberFormat="1" applyFont="1" applyFill="1" applyBorder="1" applyAlignment="1" applyProtection="1">
      <alignment horizontal="right" vertical="top" wrapText="1"/>
    </xf>
    <xf numFmtId="4" fontId="4" fillId="9" borderId="2" xfId="0" applyNumberFormat="1" applyFont="1" applyFill="1" applyBorder="1" applyAlignment="1" applyProtection="1">
      <alignment horizontal="right" vertical="top" wrapText="1"/>
    </xf>
    <xf numFmtId="4" fontId="0" fillId="9" borderId="2" xfId="0" applyNumberFormat="1" applyFont="1" applyFill="1" applyBorder="1" applyAlignment="1" applyProtection="1">
      <alignment horizontal="center" vertical="center" wrapText="1"/>
    </xf>
    <xf numFmtId="0" fontId="4" fillId="0" borderId="7"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4" fontId="4" fillId="0" borderId="8" xfId="0" applyNumberFormat="1" applyFont="1" applyBorder="1" applyAlignment="1" applyProtection="1">
      <alignment horizontal="right" vertical="top" wrapText="1"/>
    </xf>
    <xf numFmtId="0" fontId="4" fillId="0" borderId="0" xfId="0" applyFont="1" applyBorder="1" applyAlignment="1" applyProtection="1">
      <alignment horizontal="left" vertical="center" wrapText="1"/>
    </xf>
    <xf numFmtId="4" fontId="4" fillId="0" borderId="0" xfId="0" applyNumberFormat="1" applyFont="1" applyBorder="1" applyAlignment="1" applyProtection="1">
      <alignment horizontal="right" vertical="top" wrapText="1"/>
    </xf>
    <xf numFmtId="4" fontId="0" fillId="9" borderId="9" xfId="0" applyNumberFormat="1" applyFont="1" applyFill="1" applyBorder="1" applyAlignment="1" applyProtection="1">
      <alignment horizontal="right" vertical="center" wrapText="1"/>
    </xf>
    <xf numFmtId="168" fontId="0" fillId="0" borderId="0" xfId="0" applyNumberFormat="1" applyFont="1" applyBorder="1" applyAlignment="1" applyProtection="1">
      <alignment horizontal="left" wrapText="1"/>
    </xf>
    <xf numFmtId="4" fontId="0" fillId="9" borderId="2" xfId="0" applyNumberFormat="1" applyFont="1" applyFill="1" applyBorder="1" applyAlignment="1" applyProtection="1">
      <alignment horizontal="right" vertical="center" wrapText="1"/>
    </xf>
    <xf numFmtId="0" fontId="0" fillId="0" borderId="0" xfId="0" applyFont="1" applyBorder="1" applyAlignment="1" applyProtection="1">
      <alignment vertical="center"/>
    </xf>
    <xf numFmtId="0" fontId="0" fillId="0" borderId="0" xfId="0" applyFont="1" applyProtection="1"/>
    <xf numFmtId="4" fontId="4" fillId="7" borderId="2" xfId="0" applyNumberFormat="1" applyFont="1" applyFill="1" applyBorder="1" applyAlignment="1" applyProtection="1">
      <alignment horizontal="right" vertical="center" wrapText="1"/>
    </xf>
    <xf numFmtId="168" fontId="4" fillId="0" borderId="0" xfId="0" applyNumberFormat="1" applyFont="1" applyBorder="1" applyAlignment="1" applyProtection="1">
      <alignment horizontal="left" wrapText="1"/>
    </xf>
    <xf numFmtId="0" fontId="4" fillId="0" borderId="0" xfId="0" applyFont="1" applyBorder="1" applyAlignment="1" applyProtection="1">
      <alignment vertical="center"/>
    </xf>
    <xf numFmtId="4" fontId="4" fillId="12" borderId="2" xfId="0" applyNumberFormat="1" applyFont="1" applyFill="1" applyBorder="1" applyAlignment="1" applyProtection="1">
      <alignment horizontal="right" vertical="center" wrapText="1"/>
    </xf>
    <xf numFmtId="0" fontId="0" fillId="0" borderId="0" xfId="0" applyBorder="1" applyProtection="1"/>
    <xf numFmtId="4" fontId="0" fillId="5" borderId="2" xfId="0" applyNumberFormat="1" applyFont="1" applyFill="1" applyBorder="1" applyAlignment="1" applyProtection="1">
      <alignment horizontal="right" vertical="center" wrapText="1"/>
      <protection locked="0"/>
    </xf>
    <xf numFmtId="4" fontId="0" fillId="12" borderId="2" xfId="0" applyNumberFormat="1" applyFont="1" applyFill="1" applyBorder="1" applyAlignment="1" applyProtection="1">
      <alignment horizontal="right" vertical="center" wrapText="1"/>
    </xf>
    <xf numFmtId="4" fontId="0" fillId="7" borderId="2" xfId="0" applyNumberFormat="1" applyFont="1" applyFill="1" applyBorder="1" applyAlignment="1" applyProtection="1">
      <alignment horizontal="right" vertical="center" wrapText="1"/>
    </xf>
    <xf numFmtId="2" fontId="4" fillId="7" borderId="2" xfId="0" applyNumberFormat="1" applyFont="1" applyFill="1" applyBorder="1" applyAlignment="1" applyProtection="1">
      <alignment horizontal="center"/>
    </xf>
    <xf numFmtId="0" fontId="4" fillId="0" borderId="2" xfId="0" applyFont="1" applyBorder="1" applyAlignment="1" applyProtection="1">
      <alignment horizontal="center"/>
    </xf>
    <xf numFmtId="0" fontId="4" fillId="0" borderId="0" xfId="0" applyFont="1" applyAlignment="1" applyProtection="1">
      <alignment horizontal="center"/>
    </xf>
    <xf numFmtId="0" fontId="1" fillId="0" borderId="0" xfId="0" applyFont="1" applyBorder="1" applyAlignment="1" applyProtection="1">
      <alignment horizontal="center" wrapText="1"/>
    </xf>
    <xf numFmtId="0" fontId="0" fillId="0" borderId="0" xfId="0" applyFont="1" applyBorder="1" applyAlignment="1" applyProtection="1"/>
    <xf numFmtId="0" fontId="0" fillId="0" borderId="0" xfId="0" applyFont="1" applyAlignment="1" applyProtection="1"/>
    <xf numFmtId="0" fontId="0" fillId="0" borderId="0" xfId="0" applyBorder="1" applyAlignment="1" applyProtection="1"/>
    <xf numFmtId="0" fontId="4" fillId="8" borderId="3" xfId="0" applyFont="1" applyFill="1" applyBorder="1" applyAlignment="1" applyProtection="1">
      <alignment horizontal="center" vertical="center" wrapText="1"/>
    </xf>
    <xf numFmtId="0" fontId="4" fillId="8" borderId="3" xfId="0" applyFont="1" applyFill="1" applyBorder="1" applyAlignment="1" applyProtection="1">
      <alignment horizontal="center" vertical="top" wrapText="1"/>
    </xf>
    <xf numFmtId="0" fontId="4" fillId="0" borderId="0" xfId="0" applyFont="1" applyAlignment="1" applyProtection="1">
      <alignment horizontal="center" vertical="top" wrapText="1"/>
    </xf>
    <xf numFmtId="0" fontId="0" fillId="5" borderId="3" xfId="0" applyFont="1" applyFill="1" applyBorder="1" applyAlignment="1" applyProtection="1">
      <protection locked="0"/>
    </xf>
    <xf numFmtId="0" fontId="0" fillId="5" borderId="3" xfId="0" applyFont="1" applyFill="1" applyBorder="1" applyAlignment="1" applyProtection="1">
      <alignment horizontal="center"/>
      <protection locked="0"/>
    </xf>
    <xf numFmtId="2" fontId="0" fillId="5" borderId="3" xfId="0" applyNumberFormat="1" applyFont="1" applyFill="1" applyBorder="1" applyAlignment="1" applyProtection="1">
      <alignment horizontal="center"/>
      <protection locked="0"/>
    </xf>
    <xf numFmtId="4" fontId="0" fillId="14" borderId="3" xfId="0" applyNumberFormat="1" applyFont="1" applyFill="1" applyBorder="1" applyAlignment="1" applyProtection="1"/>
    <xf numFmtId="167" fontId="0" fillId="0" borderId="0" xfId="0" applyNumberFormat="1" applyFont="1" applyBorder="1" applyAlignment="1" applyProtection="1">
      <alignment wrapText="1"/>
    </xf>
    <xf numFmtId="4" fontId="4" fillId="7" borderId="3" xfId="0" applyNumberFormat="1" applyFont="1" applyFill="1" applyBorder="1" applyAlignment="1" applyProtection="1"/>
    <xf numFmtId="0" fontId="12" fillId="8" borderId="3" xfId="0" applyFont="1" applyFill="1" applyBorder="1" applyAlignment="1" applyProtection="1">
      <alignment horizontal="center" vertical="top" wrapText="1"/>
    </xf>
    <xf numFmtId="0" fontId="13" fillId="8" borderId="3" xfId="0" applyFont="1" applyFill="1" applyBorder="1" applyAlignment="1" applyProtection="1">
      <alignment horizontal="center" vertical="top" wrapText="1"/>
    </xf>
    <xf numFmtId="4" fontId="0" fillId="5" borderId="3" xfId="0" applyNumberFormat="1" applyFont="1" applyFill="1" applyBorder="1" applyAlignment="1" applyProtection="1">
      <alignment horizontal="center"/>
      <protection locked="0"/>
    </xf>
    <xf numFmtId="4" fontId="4" fillId="7" borderId="3" xfId="0" applyNumberFormat="1" applyFont="1" applyFill="1" applyBorder="1" applyAlignment="1" applyProtection="1">
      <alignment horizontal="right" vertical="center"/>
    </xf>
    <xf numFmtId="167" fontId="4" fillId="0" borderId="0" xfId="0" applyNumberFormat="1" applyFont="1" applyBorder="1" applyAlignment="1" applyProtection="1">
      <alignment horizontal="left" vertical="center" wrapText="1"/>
    </xf>
    <xf numFmtId="0" fontId="0" fillId="5" borderId="2" xfId="0" applyFont="1" applyFill="1" applyBorder="1" applyAlignment="1" applyProtection="1">
      <alignment horizontal="center" vertical="center"/>
      <protection locked="0"/>
    </xf>
    <xf numFmtId="4" fontId="0" fillId="15" borderId="2" xfId="0" applyNumberFormat="1" applyFont="1" applyFill="1" applyBorder="1" applyAlignment="1" applyProtection="1">
      <alignment horizontal="center" vertical="center" wrapText="1"/>
    </xf>
    <xf numFmtId="4" fontId="0" fillId="0" borderId="0" xfId="0" applyNumberFormat="1" applyFont="1" applyBorder="1" applyAlignment="1" applyProtection="1">
      <alignment horizontal="left" vertical="center" wrapText="1"/>
    </xf>
    <xf numFmtId="0" fontId="4" fillId="8" borderId="2" xfId="0" applyFont="1" applyFill="1" applyBorder="1" applyAlignment="1" applyProtection="1">
      <alignment horizontal="center" vertical="center" wrapText="1"/>
    </xf>
    <xf numFmtId="0" fontId="4" fillId="0" borderId="0" xfId="0" applyFont="1" applyProtection="1"/>
    <xf numFmtId="0" fontId="4" fillId="8" borderId="16"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4" fillId="8" borderId="18" xfId="0" applyFont="1" applyFill="1" applyBorder="1" applyAlignment="1" applyProtection="1">
      <alignment horizontal="center" vertical="top" wrapText="1"/>
    </xf>
    <xf numFmtId="0" fontId="4" fillId="8" borderId="19" xfId="0" applyFont="1" applyFill="1" applyBorder="1" applyAlignment="1" applyProtection="1">
      <alignment horizontal="center" vertical="top" wrapText="1"/>
    </xf>
    <xf numFmtId="0" fontId="4" fillId="8" borderId="20" xfId="0" applyFont="1" applyFill="1" applyBorder="1" applyAlignment="1" applyProtection="1">
      <alignment horizontal="center" wrapText="1"/>
    </xf>
    <xf numFmtId="0" fontId="4" fillId="8" borderId="21" xfId="0" applyFont="1" applyFill="1" applyBorder="1" applyAlignment="1" applyProtection="1">
      <alignment horizontal="center" wrapText="1"/>
    </xf>
    <xf numFmtId="49" fontId="0" fillId="5" borderId="3" xfId="0" applyNumberFormat="1" applyFont="1" applyFill="1" applyBorder="1" applyAlignment="1" applyProtection="1">
      <alignment horizontal="center" vertical="center" wrapText="1"/>
      <protection locked="0"/>
    </xf>
    <xf numFmtId="4" fontId="0" fillId="5" borderId="18" xfId="0" applyNumberFormat="1" applyFont="1" applyFill="1" applyBorder="1" applyAlignment="1" applyProtection="1">
      <alignment horizontal="right" vertical="center" wrapText="1"/>
      <protection locked="0"/>
    </xf>
    <xf numFmtId="49" fontId="0" fillId="6" borderId="19" xfId="0" applyNumberFormat="1" applyFont="1" applyFill="1" applyBorder="1" applyAlignment="1" applyProtection="1">
      <alignment horizontal="left" vertical="center" wrapText="1"/>
    </xf>
    <xf numFmtId="4" fontId="0" fillId="6" borderId="22" xfId="0" applyNumberFormat="1" applyFont="1" applyFill="1" applyBorder="1" applyAlignment="1" applyProtection="1">
      <alignment horizontal="right"/>
    </xf>
    <xf numFmtId="169" fontId="0" fillId="5" borderId="23" xfId="0" applyNumberFormat="1" applyFont="1" applyFill="1" applyBorder="1" applyAlignment="1" applyProtection="1">
      <alignment horizontal="left"/>
      <protection locked="0"/>
    </xf>
    <xf numFmtId="170" fontId="0" fillId="5" borderId="24" xfId="2" applyNumberFormat="1" applyFont="1" applyFill="1" applyBorder="1" applyAlignment="1" applyProtection="1">
      <alignment horizontal="center"/>
      <protection locked="0"/>
    </xf>
    <xf numFmtId="4" fontId="0" fillId="6" borderId="18" xfId="0" applyNumberFormat="1" applyFont="1" applyFill="1" applyBorder="1" applyProtection="1"/>
    <xf numFmtId="4" fontId="0" fillId="6" borderId="19" xfId="0" applyNumberFormat="1" applyFont="1" applyFill="1" applyBorder="1" applyProtection="1"/>
    <xf numFmtId="4" fontId="0" fillId="6" borderId="20" xfId="0" applyNumberFormat="1" applyFill="1" applyBorder="1" applyAlignment="1" applyProtection="1">
      <alignment horizontal="right"/>
    </xf>
    <xf numFmtId="4" fontId="0" fillId="6" borderId="21" xfId="0" applyNumberFormat="1" applyFill="1" applyBorder="1" applyProtection="1"/>
    <xf numFmtId="4" fontId="0" fillId="5" borderId="25" xfId="0" applyNumberFormat="1" applyFont="1" applyFill="1" applyBorder="1" applyAlignment="1" applyProtection="1">
      <alignment horizontal="right" vertical="center" wrapText="1"/>
      <protection locked="0"/>
    </xf>
    <xf numFmtId="49" fontId="0" fillId="6" borderId="26" xfId="0" applyNumberFormat="1" applyFont="1" applyFill="1" applyBorder="1" applyAlignment="1" applyProtection="1">
      <alignment horizontal="left" vertical="center" wrapText="1"/>
    </xf>
    <xf numFmtId="4" fontId="0" fillId="6" borderId="27" xfId="0" applyNumberFormat="1" applyFont="1" applyFill="1" applyBorder="1" applyAlignment="1" applyProtection="1">
      <alignment horizontal="right"/>
    </xf>
    <xf numFmtId="169" fontId="0" fillId="5" borderId="28" xfId="0" applyNumberFormat="1" applyFont="1" applyFill="1" applyBorder="1" applyAlignment="1" applyProtection="1">
      <alignment horizontal="left"/>
      <protection locked="0"/>
    </xf>
    <xf numFmtId="0" fontId="4" fillId="0" borderId="0" xfId="0" applyFont="1" applyBorder="1" applyAlignment="1" applyProtection="1">
      <alignment horizontal="right" vertical="center" wrapText="1"/>
    </xf>
    <xf numFmtId="4" fontId="4" fillId="0" borderId="0" xfId="0" applyNumberFormat="1" applyFont="1" applyBorder="1" applyAlignment="1" applyProtection="1">
      <alignment vertical="center" wrapText="1"/>
    </xf>
    <xf numFmtId="4" fontId="4" fillId="4" borderId="29" xfId="0" applyNumberFormat="1" applyFont="1" applyFill="1" applyBorder="1" applyAlignment="1" applyProtection="1">
      <alignment horizontal="center"/>
    </xf>
    <xf numFmtId="4" fontId="4" fillId="7" borderId="30" xfId="0" applyNumberFormat="1" applyFont="1" applyFill="1" applyBorder="1" applyAlignment="1" applyProtection="1">
      <alignment horizontal="right"/>
    </xf>
    <xf numFmtId="4" fontId="4" fillId="7" borderId="31" xfId="0" applyNumberFormat="1" applyFont="1" applyFill="1" applyBorder="1" applyProtection="1"/>
    <xf numFmtId="4" fontId="0" fillId="6" borderId="2" xfId="0" applyNumberFormat="1" applyFill="1" applyBorder="1" applyAlignment="1" applyProtection="1">
      <alignment horizontal="center" vertical="center" wrapText="1"/>
    </xf>
    <xf numFmtId="0" fontId="0" fillId="0" borderId="0" xfId="0" applyAlignment="1" applyProtection="1"/>
    <xf numFmtId="0" fontId="0" fillId="0" borderId="0" xfId="0" applyFont="1" applyBorder="1" applyProtection="1"/>
    <xf numFmtId="171" fontId="0" fillId="5" borderId="2" xfId="0" applyNumberFormat="1" applyFont="1" applyFill="1" applyBorder="1" applyAlignment="1" applyProtection="1">
      <alignment horizontal="center" vertical="center"/>
      <protection locked="0"/>
    </xf>
    <xf numFmtId="4" fontId="0" fillId="6" borderId="2" xfId="0" applyNumberFormat="1" applyFont="1" applyFill="1" applyBorder="1" applyAlignment="1" applyProtection="1">
      <alignment horizontal="right" vertical="center" wrapText="1"/>
    </xf>
    <xf numFmtId="9" fontId="0" fillId="5" borderId="2" xfId="0" applyNumberFormat="1" applyFont="1" applyFill="1" applyBorder="1" applyAlignment="1" applyProtection="1">
      <alignment horizontal="center" vertical="center"/>
      <protection locked="0"/>
    </xf>
    <xf numFmtId="4" fontId="4" fillId="7" borderId="33" xfId="0" applyNumberFormat="1" applyFont="1" applyFill="1" applyBorder="1" applyAlignment="1" applyProtection="1">
      <alignment horizontal="right" vertical="center" wrapText="1"/>
    </xf>
    <xf numFmtId="167" fontId="4" fillId="0" borderId="34" xfId="0" applyNumberFormat="1" applyFont="1" applyBorder="1" applyAlignment="1" applyProtection="1">
      <alignment wrapText="1"/>
    </xf>
    <xf numFmtId="4" fontId="4" fillId="12" borderId="35" xfId="0" applyNumberFormat="1" applyFont="1" applyFill="1" applyBorder="1" applyAlignment="1" applyProtection="1">
      <alignment horizontal="right" vertical="center" wrapText="1"/>
    </xf>
    <xf numFmtId="167" fontId="4" fillId="0" borderId="36" xfId="0" applyNumberFormat="1" applyFont="1" applyBorder="1" applyAlignment="1" applyProtection="1">
      <alignment wrapText="1"/>
    </xf>
    <xf numFmtId="0" fontId="4" fillId="0" borderId="0" xfId="0" applyFont="1" applyBorder="1" applyAlignment="1" applyProtection="1">
      <alignment wrapText="1"/>
    </xf>
    <xf numFmtId="4" fontId="4" fillId="12" borderId="2" xfId="0" applyNumberFormat="1" applyFont="1" applyFill="1" applyBorder="1" applyProtection="1"/>
    <xf numFmtId="0" fontId="1" fillId="3" borderId="1" xfId="0" applyFont="1" applyFill="1" applyBorder="1" applyAlignment="1" applyProtection="1">
      <alignment horizontal="center" wrapText="1"/>
    </xf>
    <xf numFmtId="0" fontId="2" fillId="3" borderId="2" xfId="0" applyFont="1" applyFill="1" applyBorder="1" applyAlignment="1" applyProtection="1">
      <alignment horizontal="left" wrapText="1"/>
    </xf>
    <xf numFmtId="0" fontId="0" fillId="4" borderId="2" xfId="0" applyFont="1" applyFill="1" applyBorder="1" applyAlignment="1" applyProtection="1">
      <alignment horizontal="left" vertical="center" wrapText="1"/>
    </xf>
    <xf numFmtId="49" fontId="0" fillId="5" borderId="2" xfId="0" applyNumberFormat="1"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xf>
    <xf numFmtId="0" fontId="16" fillId="0" borderId="37"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4" fontId="0" fillId="5" borderId="2"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xf>
    <xf numFmtId="0" fontId="0" fillId="5" borderId="2" xfId="1"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wrapText="1"/>
    </xf>
    <xf numFmtId="165" fontId="7" fillId="0" borderId="3" xfId="1" applyNumberFormat="1" applyFont="1" applyBorder="1" applyAlignment="1" applyProtection="1">
      <alignment horizontal="right" wrapText="1"/>
    </xf>
    <xf numFmtId="0" fontId="7" fillId="0" borderId="3" xfId="0" applyFont="1" applyBorder="1" applyAlignment="1" applyProtection="1">
      <alignment horizontal="right" wrapText="1"/>
    </xf>
    <xf numFmtId="0" fontId="0" fillId="4" borderId="3" xfId="0" applyFont="1" applyFill="1" applyBorder="1" applyAlignment="1" applyProtection="1">
      <alignment horizontal="left" vertical="top" wrapText="1"/>
    </xf>
    <xf numFmtId="0" fontId="8" fillId="5" borderId="3" xfId="0" applyFont="1" applyFill="1" applyBorder="1" applyAlignment="1" applyProtection="1">
      <alignment horizontal="left" vertical="center" wrapText="1"/>
      <protection locked="0"/>
    </xf>
    <xf numFmtId="0" fontId="0" fillId="4" borderId="3" xfId="0" applyFont="1" applyFill="1" applyBorder="1" applyAlignment="1" applyProtection="1">
      <alignment wrapText="1"/>
    </xf>
    <xf numFmtId="0" fontId="4" fillId="10" borderId="4" xfId="0" applyFont="1" applyFill="1" applyBorder="1" applyAlignment="1" applyProtection="1">
      <alignment horizontal="right" wrapText="1"/>
    </xf>
    <xf numFmtId="0" fontId="4" fillId="0" borderId="0" xfId="0" applyFont="1" applyBorder="1" applyAlignment="1" applyProtection="1">
      <alignment horizontal="center" wrapText="1"/>
    </xf>
    <xf numFmtId="0" fontId="2" fillId="3" borderId="2" xfId="0" applyFont="1" applyFill="1" applyBorder="1" applyAlignment="1" applyProtection="1">
      <alignment horizontal="center" wrapText="1"/>
    </xf>
    <xf numFmtId="0" fontId="10" fillId="3" borderId="2" xfId="0" applyFont="1" applyFill="1" applyBorder="1" applyAlignment="1" applyProtection="1">
      <alignment horizontal="center" wrapText="1"/>
    </xf>
    <xf numFmtId="0" fontId="0" fillId="0" borderId="0" xfId="0" applyBorder="1" applyAlignment="1" applyProtection="1">
      <alignment horizontal="center" wrapText="1"/>
    </xf>
    <xf numFmtId="0" fontId="4" fillId="3" borderId="2" xfId="0" applyFont="1" applyFill="1" applyBorder="1" applyAlignment="1" applyProtection="1">
      <alignment horizontal="center" wrapText="1"/>
    </xf>
    <xf numFmtId="0" fontId="0" fillId="4" borderId="2" xfId="0" applyFont="1" applyFill="1" applyBorder="1" applyAlignment="1" applyProtection="1">
      <alignment vertical="top" wrapText="1"/>
    </xf>
    <xf numFmtId="0" fontId="0" fillId="4" borderId="2" xfId="0" applyFont="1" applyFill="1" applyBorder="1" applyAlignment="1" applyProtection="1">
      <alignment horizontal="left" vertical="center"/>
    </xf>
    <xf numFmtId="0" fontId="5" fillId="0" borderId="2" xfId="0" applyFont="1" applyBorder="1" applyAlignment="1" applyProtection="1">
      <alignment horizontal="center"/>
    </xf>
    <xf numFmtId="0" fontId="0" fillId="4" borderId="2" xfId="0" applyFont="1" applyFill="1" applyBorder="1" applyAlignment="1" applyProtection="1">
      <alignment wrapText="1"/>
    </xf>
    <xf numFmtId="0" fontId="0" fillId="0" borderId="0" xfId="0" applyFont="1" applyBorder="1" applyAlignment="1" applyProtection="1">
      <alignment wrapText="1"/>
    </xf>
    <xf numFmtId="0" fontId="0" fillId="4" borderId="2" xfId="0" applyFont="1" applyFill="1" applyBorder="1" applyAlignment="1" applyProtection="1">
      <alignment horizontal="left" wrapText="1"/>
    </xf>
    <xf numFmtId="0" fontId="4" fillId="4" borderId="2" xfId="0" applyFont="1" applyFill="1" applyBorder="1" applyAlignment="1" applyProtection="1">
      <alignment horizontal="left" vertical="center" wrapText="1"/>
    </xf>
    <xf numFmtId="0" fontId="4" fillId="4" borderId="2" xfId="0" applyFont="1" applyFill="1" applyBorder="1" applyAlignment="1" applyProtection="1">
      <alignment wrapText="1"/>
    </xf>
    <xf numFmtId="0" fontId="4" fillId="10" borderId="2" xfId="0" applyFont="1" applyFill="1" applyBorder="1" applyAlignment="1" applyProtection="1">
      <alignment horizontal="center" wrapText="1"/>
    </xf>
    <xf numFmtId="0" fontId="4" fillId="3" borderId="2" xfId="0" applyFont="1" applyFill="1" applyBorder="1" applyAlignment="1" applyProtection="1">
      <alignment horizontal="center"/>
    </xf>
    <xf numFmtId="0" fontId="0" fillId="4" borderId="9" xfId="0" applyFont="1" applyFill="1" applyBorder="1" applyAlignment="1" applyProtection="1">
      <alignment horizontal="left" wrapText="1"/>
    </xf>
    <xf numFmtId="0" fontId="0" fillId="0" borderId="0" xfId="0" applyBorder="1" applyProtection="1"/>
    <xf numFmtId="0" fontId="4" fillId="0" borderId="2" xfId="0" applyFont="1" applyBorder="1" applyAlignment="1" applyProtection="1">
      <alignment horizontal="center"/>
    </xf>
    <xf numFmtId="0" fontId="4" fillId="3" borderId="10" xfId="0" applyFont="1" applyFill="1" applyBorder="1" applyAlignment="1" applyProtection="1">
      <alignment horizontal="center"/>
    </xf>
    <xf numFmtId="0" fontId="0" fillId="6" borderId="2" xfId="0" applyFont="1" applyFill="1" applyBorder="1" applyAlignment="1" applyProtection="1">
      <alignment horizontal="center" vertical="center" wrapText="1"/>
    </xf>
    <xf numFmtId="0" fontId="0" fillId="4" borderId="2"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protection locked="0"/>
    </xf>
    <xf numFmtId="0" fontId="2" fillId="13" borderId="2" xfId="0" applyFont="1" applyFill="1" applyBorder="1" applyAlignment="1" applyProtection="1"/>
    <xf numFmtId="0" fontId="2" fillId="3" borderId="3" xfId="0" applyFont="1" applyFill="1" applyBorder="1" applyAlignment="1" applyProtection="1"/>
    <xf numFmtId="0" fontId="4" fillId="8" borderId="3" xfId="0" applyFont="1" applyFill="1" applyBorder="1" applyAlignment="1" applyProtection="1">
      <alignment horizontal="center" vertical="center" wrapText="1"/>
    </xf>
    <xf numFmtId="0" fontId="0" fillId="5" borderId="3" xfId="0" applyFont="1" applyFill="1" applyBorder="1" applyAlignment="1" applyProtection="1">
      <protection locked="0"/>
    </xf>
    <xf numFmtId="0" fontId="4" fillId="4" borderId="11" xfId="0" applyFont="1" applyFill="1" applyBorder="1" applyAlignment="1" applyProtection="1">
      <alignment horizontal="right"/>
    </xf>
    <xf numFmtId="0" fontId="0" fillId="3" borderId="2" xfId="0" applyFont="1" applyFill="1" applyBorder="1" applyAlignment="1" applyProtection="1">
      <alignment horizontal="center" vertical="center" wrapText="1"/>
    </xf>
    <xf numFmtId="0" fontId="4" fillId="4" borderId="11" xfId="0" applyFont="1" applyFill="1" applyBorder="1" applyAlignment="1" applyProtection="1">
      <alignment horizontal="right" vertical="center"/>
    </xf>
    <xf numFmtId="0" fontId="2" fillId="3" borderId="2" xfId="0" applyFont="1" applyFill="1" applyBorder="1" applyAlignment="1" applyProtection="1">
      <alignment horizontal="left"/>
    </xf>
    <xf numFmtId="0" fontId="4" fillId="8" borderId="12"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8" borderId="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2" fontId="4" fillId="0" borderId="0" xfId="0" applyNumberFormat="1" applyFont="1" applyBorder="1" applyAlignment="1" applyProtection="1">
      <alignment horizontal="left" vertical="center" wrapText="1"/>
    </xf>
    <xf numFmtId="0" fontId="2" fillId="13" borderId="2" xfId="0" applyFont="1" applyFill="1" applyBorder="1" applyAlignment="1" applyProtection="1">
      <alignment horizontal="center"/>
    </xf>
    <xf numFmtId="0" fontId="4" fillId="8" borderId="2" xfId="0" applyFont="1" applyFill="1" applyBorder="1" applyAlignment="1" applyProtection="1">
      <alignment horizontal="center" vertical="center"/>
    </xf>
    <xf numFmtId="4" fontId="0" fillId="6" borderId="2" xfId="0" applyNumberFormat="1" applyFill="1" applyBorder="1" applyAlignment="1" applyProtection="1">
      <alignment horizontal="center" vertical="center" wrapText="1"/>
    </xf>
    <xf numFmtId="0" fontId="4" fillId="4" borderId="32" xfId="0" applyFont="1" applyFill="1" applyBorder="1" applyAlignment="1" applyProtection="1">
      <alignment horizontal="left" vertical="center" wrapText="1"/>
    </xf>
    <xf numFmtId="4" fontId="4" fillId="5" borderId="2" xfId="0" applyNumberFormat="1" applyFont="1" applyFill="1" applyBorder="1" applyAlignment="1" applyProtection="1">
      <alignment horizontal="center" vertical="center"/>
      <protection locked="0"/>
    </xf>
    <xf numFmtId="4" fontId="4" fillId="7" borderId="2" xfId="0" applyNumberFormat="1" applyFont="1" applyFill="1" applyBorder="1" applyAlignment="1" applyProtection="1">
      <alignment horizontal="center" vertical="center" wrapText="1"/>
    </xf>
    <xf numFmtId="4" fontId="4" fillId="12" borderId="2" xfId="0" applyNumberFormat="1" applyFont="1" applyFill="1" applyBorder="1" applyAlignment="1" applyProtection="1">
      <alignment horizontal="center" vertical="center" wrapText="1"/>
    </xf>
    <xf numFmtId="0" fontId="4" fillId="4" borderId="2" xfId="0" applyFont="1" applyFill="1" applyBorder="1" applyAlignment="1" applyProtection="1">
      <alignment horizontal="left" vertical="center"/>
    </xf>
  </cellXfs>
  <cellStyles count="3">
    <cellStyle name="Dziesiętny" xfId="1" builtinId="3"/>
    <cellStyle name="Normalny" xfId="0" builtinId="0"/>
    <cellStyle name="TableStyleLight1" xfId="2" xr:uid="{00000000-0005-0000-0000-000002000000}"/>
  </cellStyles>
  <dxfs count="0"/>
  <tableStyles count="0" defaultTableStyle="TableStyleMedium2" defaultPivotStyle="PivotStyleLight16"/>
  <colors>
    <indexedColors>
      <rgbColor rgb="FF000000"/>
      <rgbColor rgb="FFFFFFFF"/>
      <rgbColor rgb="FFFF0000"/>
      <rgbColor rgb="FF00FF66"/>
      <rgbColor rgb="FF0000FF"/>
      <rgbColor rgb="FFFFFF00"/>
      <rgbColor rgb="FFFF00FF"/>
      <rgbColor rgb="FF66FFFF"/>
      <rgbColor rgb="FF800000"/>
      <rgbColor rgb="FF008000"/>
      <rgbColor rgb="FF000080"/>
      <rgbColor rgb="FF808000"/>
      <rgbColor rgb="FF800080"/>
      <rgbColor rgb="FF008080"/>
      <rgbColor rgb="FFC0C0C0"/>
      <rgbColor rgb="FF808080"/>
      <rgbColor rgb="FF729FCF"/>
      <rgbColor rgb="FF993366"/>
      <rgbColor rgb="FFFFFFCC"/>
      <rgbColor rgb="FFCCFFFF"/>
      <rgbColor rgb="FF660066"/>
      <rgbColor rgb="FFFF8080"/>
      <rgbColor rgb="FF0066CC"/>
      <rgbColor rgb="FF83CAFF"/>
      <rgbColor rgb="FF000080"/>
      <rgbColor rgb="FFFF00FF"/>
      <rgbColor rgb="FFFFFF00"/>
      <rgbColor rgb="FF00FFFF"/>
      <rgbColor rgb="FF800080"/>
      <rgbColor rgb="FF800000"/>
      <rgbColor rgb="FF008080"/>
      <rgbColor rgb="FF0000FF"/>
      <rgbColor rgb="FF00CCFF"/>
      <rgbColor rgb="FFCFE7F5"/>
      <rgbColor rgb="FFCCFFCC"/>
      <rgbColor rgb="FFFFFF99"/>
      <rgbColor rgb="FF99CCFF"/>
      <rgbColor rgb="FFFF99CC"/>
      <rgbColor rgb="FFCC99FF"/>
      <rgbColor rgb="FFFFCC99"/>
      <rgbColor rgb="FF6666FF"/>
      <rgbColor rgb="FF33FF99"/>
      <rgbColor rgb="FFAECF00"/>
      <rgbColor rgb="FFFFCC00"/>
      <rgbColor rgb="FFFF9900"/>
      <rgbColor rgb="FFFF6600"/>
      <rgbColor rgb="FF666699"/>
      <rgbColor rgb="FF969696"/>
      <rgbColor rgb="FF003366"/>
      <rgbColor rgb="FF339966"/>
      <rgbColor rgb="FF003300"/>
      <rgbColor rgb="FF333300"/>
      <rgbColor rgb="FF993300"/>
      <rgbColor rgb="FF993366"/>
      <rgbColor rgb="FF333399"/>
      <rgbColor rgb="FF2121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806450</xdr:colOff>
      <xdr:row>0</xdr:row>
      <xdr:rowOff>0</xdr:rowOff>
    </xdr:from>
    <xdr:to>
      <xdr:col>7</xdr:col>
      <xdr:colOff>444500</xdr:colOff>
      <xdr:row>1</xdr:row>
      <xdr:rowOff>346397</xdr:rowOff>
    </xdr:to>
    <xdr:pic>
      <xdr:nvPicPr>
        <xdr:cNvPr id="2" name="il_fi">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7321550" y="0"/>
          <a:ext cx="812800" cy="625797"/>
        </a:xfrm>
        <a:prstGeom prst="rect">
          <a:avLst/>
        </a:prstGeom>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eresources.worldbank.org/DATASTATISTICS/Resources/CLASS.XLS" TargetMode="External"/><Relationship Id="rId1" Type="http://schemas.openxmlformats.org/officeDocument/2006/relationships/hyperlink" Target="https://www.ecb.europa.eu/stats/exchange/eurofxref/html/index.en.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83"/>
  <sheetViews>
    <sheetView tabSelected="1" zoomScale="120" zoomScaleNormal="120" workbookViewId="0">
      <selection activeCell="I2" sqref="I2"/>
    </sheetView>
  </sheetViews>
  <sheetFormatPr defaultRowHeight="13.2"/>
  <cols>
    <col min="1" max="2" width="15.33203125" style="1"/>
    <col min="3" max="3" width="18.109375" style="1"/>
    <col min="4" max="6" width="15.33203125" style="1"/>
    <col min="7" max="7" width="17.109375" style="1"/>
    <col min="8" max="8" width="15.5546875" style="1"/>
    <col min="9" max="1025" width="11.5546875" style="1"/>
  </cols>
  <sheetData>
    <row r="1" spans="1:7" s="2" customFormat="1" ht="22.2" customHeight="1" thickTop="1" thickBot="1">
      <c r="A1" s="125" t="s">
        <v>0</v>
      </c>
      <c r="B1" s="125"/>
      <c r="C1" s="125"/>
      <c r="D1" s="125"/>
      <c r="E1" s="125"/>
      <c r="F1" s="125"/>
    </row>
    <row r="2" spans="1:7" s="2" customFormat="1" ht="60" customHeight="1" thickTop="1">
      <c r="A2" s="130" t="s">
        <v>147</v>
      </c>
      <c r="B2" s="131"/>
      <c r="C2" s="131"/>
      <c r="D2" s="131"/>
      <c r="E2" s="131"/>
      <c r="F2" s="131"/>
    </row>
    <row r="3" spans="1:7" s="2" customFormat="1" ht="17.25" customHeight="1">
      <c r="A3" s="126" t="s">
        <v>1</v>
      </c>
      <c r="B3" s="126"/>
      <c r="C3" s="126"/>
      <c r="D3" s="126"/>
      <c r="E3" s="1"/>
      <c r="F3" s="1"/>
    </row>
    <row r="4" spans="1:7" s="2" customFormat="1" ht="14.85" customHeight="1">
      <c r="A4" s="127" t="s">
        <v>2</v>
      </c>
      <c r="B4" s="127"/>
      <c r="C4" s="128"/>
      <c r="D4" s="128"/>
      <c r="E4"/>
      <c r="F4" s="129" t="s">
        <v>3</v>
      </c>
      <c r="G4" s="129"/>
    </row>
    <row r="5" spans="1:7" s="2" customFormat="1" ht="13.35" customHeight="1">
      <c r="A5" s="127" t="s">
        <v>4</v>
      </c>
      <c r="B5" s="127"/>
      <c r="C5" s="128"/>
      <c r="D5" s="128"/>
      <c r="E5"/>
      <c r="F5" s="3" t="s">
        <v>5</v>
      </c>
      <c r="G5" s="3" t="s">
        <v>6</v>
      </c>
    </row>
    <row r="6" spans="1:7" s="2" customFormat="1" ht="13.35" customHeight="1">
      <c r="A6" s="127" t="s">
        <v>7</v>
      </c>
      <c r="B6" s="127"/>
      <c r="C6" s="128"/>
      <c r="D6" s="128"/>
      <c r="E6"/>
      <c r="F6" s="4" t="s">
        <v>8</v>
      </c>
      <c r="G6" s="5" t="s">
        <v>9</v>
      </c>
    </row>
    <row r="7" spans="1:7" s="2" customFormat="1" ht="25.2" customHeight="1">
      <c r="A7" s="127" t="s">
        <v>10</v>
      </c>
      <c r="B7" s="127"/>
      <c r="C7" s="128"/>
      <c r="D7" s="128"/>
      <c r="E7"/>
      <c r="F7" s="6" t="s">
        <v>11</v>
      </c>
      <c r="G7" s="6" t="s">
        <v>6</v>
      </c>
    </row>
    <row r="8" spans="1:7" s="2" customFormat="1" ht="13.35" customHeight="1">
      <c r="A8" s="127" t="s">
        <v>12</v>
      </c>
      <c r="B8" s="127"/>
      <c r="C8" s="128"/>
      <c r="D8" s="128"/>
      <c r="E8" s="1"/>
      <c r="F8" s="7" t="s">
        <v>13</v>
      </c>
      <c r="G8" s="8" t="s">
        <v>6</v>
      </c>
    </row>
    <row r="9" spans="1:7" s="2" customFormat="1" ht="13.35" customHeight="1">
      <c r="A9" s="127" t="s">
        <v>14</v>
      </c>
      <c r="B9" s="127"/>
      <c r="C9" s="128"/>
      <c r="D9" s="128"/>
      <c r="E9" s="1"/>
      <c r="F9" s="1"/>
      <c r="G9"/>
    </row>
    <row r="10" spans="1:7" s="2" customFormat="1" ht="13.35" customHeight="1">
      <c r="A10" s="127" t="s">
        <v>15</v>
      </c>
      <c r="B10" s="127"/>
      <c r="C10" s="128"/>
      <c r="D10" s="128"/>
      <c r="E10" s="1"/>
      <c r="F10" s="1"/>
      <c r="G10"/>
    </row>
    <row r="11" spans="1:7" s="2" customFormat="1" ht="13.35" customHeight="1">
      <c r="A11" s="127" t="s">
        <v>16</v>
      </c>
      <c r="B11" s="127"/>
      <c r="C11" s="128"/>
      <c r="D11" s="128"/>
      <c r="E11" s="1"/>
      <c r="F11" s="1"/>
      <c r="G11"/>
    </row>
    <row r="12" spans="1:7" s="2" customFormat="1" ht="36.6" customHeight="1">
      <c r="A12" s="127" t="s">
        <v>17</v>
      </c>
      <c r="B12" s="127"/>
      <c r="C12" s="132"/>
      <c r="D12" s="132"/>
      <c r="E12" s="133" t="s">
        <v>18</v>
      </c>
      <c r="F12" s="133"/>
      <c r="G12" s="133"/>
    </row>
    <row r="13" spans="1:7" s="2" customFormat="1" ht="35.1" customHeight="1">
      <c r="A13" s="127" t="s">
        <v>19</v>
      </c>
      <c r="B13" s="127"/>
      <c r="C13" s="134">
        <v>2300</v>
      </c>
      <c r="D13" s="134"/>
      <c r="E13" s="9"/>
      <c r="F13" s="9"/>
      <c r="G13"/>
    </row>
    <row r="14" spans="1:7" s="2" customFormat="1">
      <c r="A14" s="1"/>
      <c r="B14" s="1"/>
      <c r="C14" s="1"/>
      <c r="D14" s="1"/>
      <c r="E14" s="1"/>
      <c r="F14" s="1"/>
      <c r="G14"/>
    </row>
    <row r="15" spans="1:7" s="2" customFormat="1" ht="17.25" customHeight="1">
      <c r="A15" s="135" t="s">
        <v>20</v>
      </c>
      <c r="B15" s="135"/>
      <c r="C15" s="135"/>
      <c r="D15" s="135"/>
      <c r="E15" s="135"/>
      <c r="F15" s="135"/>
      <c r="G15"/>
    </row>
    <row r="16" spans="1:7" s="2" customFormat="1">
      <c r="A16" s="10" t="s">
        <v>21</v>
      </c>
      <c r="B16" s="11" t="s">
        <v>22</v>
      </c>
      <c r="C16" s="11" t="s">
        <v>23</v>
      </c>
      <c r="D16" s="11" t="s">
        <v>24</v>
      </c>
      <c r="E16" s="11" t="s">
        <v>25</v>
      </c>
      <c r="F16" s="11" t="s">
        <v>26</v>
      </c>
      <c r="G16"/>
    </row>
    <row r="17" spans="1:7" s="2" customFormat="1">
      <c r="A17" s="10"/>
      <c r="B17" s="11" t="s">
        <v>27</v>
      </c>
      <c r="C17" s="11" t="s">
        <v>28</v>
      </c>
      <c r="D17" s="11" t="s">
        <v>29</v>
      </c>
      <c r="E17" s="11" t="str">
        <f>IF(C11="","Local Currency",C11)</f>
        <v>Local Currency</v>
      </c>
      <c r="F17" s="11" t="str">
        <f>IF(C11="","Local Currency",C11)</f>
        <v>Local Currency</v>
      </c>
      <c r="G17"/>
    </row>
    <row r="18" spans="1:7" s="2" customFormat="1">
      <c r="A18" s="12" t="s">
        <v>30</v>
      </c>
      <c r="B18" s="13"/>
      <c r="C18" s="14"/>
      <c r="D18" s="15" t="str">
        <f t="shared" ref="D18:D33" si="0">IF(OR(B18=0,C18=0),"",B18*C18)</f>
        <v/>
      </c>
      <c r="E18" s="16"/>
      <c r="F18" s="17" t="str">
        <f t="shared" ref="F18:F33" si="1">IF(OR(B18=0,E18=0),"",B18*E18/1000)</f>
        <v/>
      </c>
      <c r="G18"/>
    </row>
    <row r="19" spans="1:7" s="2" customFormat="1">
      <c r="A19" s="12" t="s">
        <v>31</v>
      </c>
      <c r="B19" s="13"/>
      <c r="C19" s="14"/>
      <c r="D19" s="15" t="str">
        <f t="shared" si="0"/>
        <v/>
      </c>
      <c r="E19" s="18"/>
      <c r="F19" s="17" t="str">
        <f t="shared" si="1"/>
        <v/>
      </c>
      <c r="G19"/>
    </row>
    <row r="20" spans="1:7" s="2" customFormat="1">
      <c r="A20" s="12" t="s">
        <v>32</v>
      </c>
      <c r="B20" s="13"/>
      <c r="C20" s="14"/>
      <c r="D20" s="15" t="str">
        <f t="shared" si="0"/>
        <v/>
      </c>
      <c r="E20" s="18"/>
      <c r="F20" s="17" t="str">
        <f t="shared" si="1"/>
        <v/>
      </c>
      <c r="G20"/>
    </row>
    <row r="21" spans="1:7" s="2" customFormat="1">
      <c r="A21" s="12" t="s">
        <v>33</v>
      </c>
      <c r="B21" s="13"/>
      <c r="C21" s="14"/>
      <c r="D21" s="15" t="str">
        <f t="shared" si="0"/>
        <v/>
      </c>
      <c r="E21" s="18"/>
      <c r="F21" s="17" t="str">
        <f t="shared" si="1"/>
        <v/>
      </c>
      <c r="G21"/>
    </row>
    <row r="22" spans="1:7" s="2" customFormat="1">
      <c r="A22" s="12" t="s">
        <v>34</v>
      </c>
      <c r="B22" s="13"/>
      <c r="C22" s="14"/>
      <c r="D22" s="15" t="str">
        <f t="shared" si="0"/>
        <v/>
      </c>
      <c r="E22" s="18"/>
      <c r="F22" s="17" t="str">
        <f t="shared" si="1"/>
        <v/>
      </c>
      <c r="G22"/>
    </row>
    <row r="23" spans="1:7" s="2" customFormat="1">
      <c r="A23" s="12" t="s">
        <v>35</v>
      </c>
      <c r="B23" s="13"/>
      <c r="C23" s="14"/>
      <c r="D23" s="15" t="str">
        <f t="shared" si="0"/>
        <v/>
      </c>
      <c r="E23" s="18"/>
      <c r="F23" s="17" t="str">
        <f t="shared" si="1"/>
        <v/>
      </c>
      <c r="G23"/>
    </row>
    <row r="24" spans="1:7" s="2" customFormat="1">
      <c r="A24" s="12" t="s">
        <v>36</v>
      </c>
      <c r="B24" s="13"/>
      <c r="C24" s="14"/>
      <c r="D24" s="15" t="str">
        <f t="shared" si="0"/>
        <v/>
      </c>
      <c r="E24" s="18"/>
      <c r="F24" s="17" t="str">
        <f t="shared" si="1"/>
        <v/>
      </c>
      <c r="G24"/>
    </row>
    <row r="25" spans="1:7" s="2" customFormat="1">
      <c r="A25" s="12" t="s">
        <v>37</v>
      </c>
      <c r="B25" s="13"/>
      <c r="C25" s="14"/>
      <c r="D25" s="15" t="str">
        <f t="shared" si="0"/>
        <v/>
      </c>
      <c r="E25" s="18"/>
      <c r="F25" s="17" t="str">
        <f t="shared" si="1"/>
        <v/>
      </c>
      <c r="G25"/>
    </row>
    <row r="26" spans="1:7" s="2" customFormat="1">
      <c r="A26" s="12" t="s">
        <v>38</v>
      </c>
      <c r="B26" s="13"/>
      <c r="C26" s="14"/>
      <c r="D26" s="15" t="str">
        <f t="shared" si="0"/>
        <v/>
      </c>
      <c r="E26" s="18"/>
      <c r="F26" s="17" t="str">
        <f t="shared" si="1"/>
        <v/>
      </c>
      <c r="G26"/>
    </row>
    <row r="27" spans="1:7" s="2" customFormat="1">
      <c r="A27" s="12"/>
      <c r="B27" s="13"/>
      <c r="C27" s="14"/>
      <c r="D27" s="15" t="str">
        <f t="shared" si="0"/>
        <v/>
      </c>
      <c r="E27" s="18"/>
      <c r="F27" s="17" t="str">
        <f t="shared" si="1"/>
        <v/>
      </c>
      <c r="G27"/>
    </row>
    <row r="28" spans="1:7" s="2" customFormat="1">
      <c r="A28" s="12"/>
      <c r="B28" s="13"/>
      <c r="C28" s="14"/>
      <c r="D28" s="15" t="str">
        <f t="shared" si="0"/>
        <v/>
      </c>
      <c r="E28" s="18"/>
      <c r="F28" s="17" t="str">
        <f t="shared" si="1"/>
        <v/>
      </c>
      <c r="G28"/>
    </row>
    <row r="29" spans="1:7" s="2" customFormat="1">
      <c r="A29" s="12"/>
      <c r="B29" s="13"/>
      <c r="C29" s="14"/>
      <c r="D29" s="15" t="str">
        <f t="shared" si="0"/>
        <v/>
      </c>
      <c r="E29" s="18"/>
      <c r="F29" s="17" t="str">
        <f t="shared" si="1"/>
        <v/>
      </c>
      <c r="G29"/>
    </row>
    <row r="30" spans="1:7" s="2" customFormat="1">
      <c r="A30" s="12"/>
      <c r="B30" s="13"/>
      <c r="C30" s="14"/>
      <c r="D30" s="15" t="str">
        <f t="shared" si="0"/>
        <v/>
      </c>
      <c r="E30" s="18"/>
      <c r="F30" s="17" t="str">
        <f t="shared" si="1"/>
        <v/>
      </c>
      <c r="G30"/>
    </row>
    <row r="31" spans="1:7" s="2" customFormat="1">
      <c r="A31" s="12"/>
      <c r="B31" s="13"/>
      <c r="C31" s="14"/>
      <c r="D31" s="15" t="str">
        <f t="shared" si="0"/>
        <v/>
      </c>
      <c r="E31" s="18"/>
      <c r="F31" s="17" t="str">
        <f t="shared" si="1"/>
        <v/>
      </c>
      <c r="G31"/>
    </row>
    <row r="32" spans="1:7" s="2" customFormat="1">
      <c r="A32" s="12"/>
      <c r="B32" s="13"/>
      <c r="C32" s="14"/>
      <c r="D32" s="15" t="str">
        <f t="shared" si="0"/>
        <v/>
      </c>
      <c r="E32" s="18"/>
      <c r="F32" s="17" t="str">
        <f t="shared" si="1"/>
        <v/>
      </c>
      <c r="G32"/>
    </row>
    <row r="33" spans="1:7" s="2" customFormat="1">
      <c r="A33" s="12"/>
      <c r="B33" s="13"/>
      <c r="C33" s="14"/>
      <c r="D33" s="15" t="str">
        <f t="shared" si="0"/>
        <v/>
      </c>
      <c r="E33" s="18"/>
      <c r="F33" s="17" t="str">
        <f t="shared" si="1"/>
        <v/>
      </c>
      <c r="G33"/>
    </row>
    <row r="34" spans="1:7" s="2" customFormat="1" ht="14.85" customHeight="1">
      <c r="A34" s="136" t="s">
        <v>39</v>
      </c>
      <c r="B34" s="136"/>
      <c r="C34" s="136"/>
      <c r="D34" s="19">
        <f>SUM(D18:D33)</f>
        <v>0</v>
      </c>
      <c r="E34" s="20" t="s">
        <v>40</v>
      </c>
      <c r="F34" s="21">
        <f>SUM(F18:F33)</f>
        <v>0</v>
      </c>
      <c r="G34" s="22" t="str">
        <f>IF(C11="","Local Currency",C11)</f>
        <v>Local Currency</v>
      </c>
    </row>
    <row r="35" spans="1:7" s="2" customFormat="1" ht="14.85" customHeight="1">
      <c r="A35" s="137" t="s">
        <v>41</v>
      </c>
      <c r="B35" s="137"/>
      <c r="C35" s="137"/>
      <c r="D35" s="19">
        <f>C13</f>
        <v>2300</v>
      </c>
      <c r="E35" s="20" t="s">
        <v>42</v>
      </c>
      <c r="F35" s="23">
        <f>IF(F34=0,0,D35/D34*F34)</f>
        <v>0</v>
      </c>
      <c r="G35" s="22" t="str">
        <f>IF(C11="","Local Currency",C11)</f>
        <v>Local Currency</v>
      </c>
    </row>
    <row r="36" spans="1:7" s="2" customFormat="1" ht="48.75" customHeight="1">
      <c r="A36" s="138" t="s">
        <v>43</v>
      </c>
      <c r="B36" s="138"/>
      <c r="C36" s="139"/>
      <c r="D36" s="139"/>
      <c r="E36" s="139"/>
      <c r="F36" s="139"/>
      <c r="G36"/>
    </row>
    <row r="37" spans="1:7" s="2" customFormat="1" ht="25.2" customHeight="1">
      <c r="A37" s="138" t="s">
        <v>44</v>
      </c>
      <c r="B37" s="138"/>
      <c r="C37" s="139"/>
      <c r="D37" s="139"/>
      <c r="E37" s="139"/>
      <c r="F37" s="139"/>
      <c r="G37"/>
    </row>
    <row r="38" spans="1:7" s="2" customFormat="1" ht="25.2" customHeight="1">
      <c r="A38" s="140" t="s">
        <v>45</v>
      </c>
      <c r="B38" s="140"/>
      <c r="C38" s="139"/>
      <c r="D38" s="139"/>
      <c r="E38" s="139"/>
      <c r="F38" s="139"/>
      <c r="G38"/>
    </row>
    <row r="39" spans="1:7" s="2" customFormat="1">
      <c r="A39" s="1"/>
      <c r="B39" s="24"/>
      <c r="C39" s="25"/>
      <c r="D39" s="1"/>
      <c r="E39" s="1"/>
      <c r="F39" s="1"/>
      <c r="G39"/>
    </row>
    <row r="40" spans="1:7" s="2" customFormat="1" ht="14.85" customHeight="1">
      <c r="A40" s="141" t="s">
        <v>46</v>
      </c>
      <c r="B40" s="141"/>
      <c r="C40" s="141"/>
      <c r="D40" s="141"/>
      <c r="E40" s="26">
        <f>F35</f>
        <v>0</v>
      </c>
      <c r="F40" s="27" t="str">
        <f>IF(C11="","Local Currency",C11)</f>
        <v>Local Currency</v>
      </c>
      <c r="G40"/>
    </row>
    <row r="41" spans="1:7" s="2" customFormat="1">
      <c r="A41" s="142"/>
      <c r="B41" s="142"/>
      <c r="C41" s="142"/>
      <c r="D41" s="142"/>
      <c r="E41" s="142"/>
      <c r="F41" s="142"/>
      <c r="G41"/>
    </row>
    <row r="42" spans="1:7" s="2" customFormat="1" ht="29.1" customHeight="1">
      <c r="A42" s="143" t="s">
        <v>47</v>
      </c>
      <c r="B42" s="143"/>
      <c r="C42" s="143"/>
      <c r="D42" s="143"/>
      <c r="E42" s="143"/>
      <c r="F42" s="143"/>
      <c r="G42" s="143"/>
    </row>
    <row r="43" spans="1:7" s="2" customFormat="1" ht="21.15" customHeight="1">
      <c r="A43" s="144" t="s">
        <v>48</v>
      </c>
      <c r="B43" s="144"/>
      <c r="C43" s="144"/>
      <c r="D43"/>
      <c r="E43" s="144" t="s">
        <v>49</v>
      </c>
      <c r="F43" s="144"/>
      <c r="G43" s="144"/>
    </row>
    <row r="44" spans="1:7" s="2" customFormat="1">
      <c r="A44" s="145"/>
      <c r="B44" s="145"/>
      <c r="C44" s="145"/>
      <c r="D44" s="145"/>
      <c r="E44" s="145"/>
      <c r="F44" s="145"/>
      <c r="G44"/>
    </row>
    <row r="45" spans="1:7" s="2" customFormat="1" ht="14.85" customHeight="1">
      <c r="A45" s="146" t="s">
        <v>50</v>
      </c>
      <c r="B45" s="146"/>
      <c r="C45" s="146"/>
      <c r="D45" s="28"/>
      <c r="E45" s="146" t="s">
        <v>51</v>
      </c>
      <c r="F45" s="146"/>
      <c r="G45" s="146"/>
    </row>
    <row r="46" spans="1:7" s="2" customFormat="1" ht="26.7" customHeight="1">
      <c r="A46" s="127" t="s">
        <v>52</v>
      </c>
      <c r="B46" s="127"/>
      <c r="C46" s="29">
        <v>4</v>
      </c>
      <c r="D46" s="30"/>
      <c r="E46" s="127" t="s">
        <v>53</v>
      </c>
      <c r="F46" s="127"/>
      <c r="G46" s="31" t="s">
        <v>54</v>
      </c>
    </row>
    <row r="47" spans="1:7" s="2" customFormat="1" ht="36.9" customHeight="1">
      <c r="A47" s="147" t="s">
        <v>55</v>
      </c>
      <c r="B47" s="147"/>
      <c r="C47" s="32"/>
      <c r="D47" s="33"/>
      <c r="E47" s="148" t="s">
        <v>56</v>
      </c>
      <c r="F47" s="148"/>
      <c r="G47" s="35">
        <f>IF(G46="LIC",4.3,IF(G46="LMIC",5,IF(G46="UMIC",6,IF(G46="HIC",12,0))))</f>
        <v>4.3</v>
      </c>
    </row>
    <row r="48" spans="1:7" s="2" customFormat="1">
      <c r="A48"/>
      <c r="B48"/>
      <c r="C48" s="36"/>
      <c r="D48"/>
      <c r="E48" s="149" t="s">
        <v>57</v>
      </c>
      <c r="F48" s="149"/>
      <c r="G48" s="149"/>
    </row>
    <row r="49" spans="1:1024" s="2" customFormat="1" ht="14.85" customHeight="1">
      <c r="A49" s="146" t="s">
        <v>58</v>
      </c>
      <c r="B49" s="146"/>
      <c r="C49" s="146"/>
      <c r="D49"/>
      <c r="E49" s="37"/>
      <c r="F49"/>
      <c r="G49"/>
    </row>
    <row r="50" spans="1:1024" ht="14.85" customHeight="1">
      <c r="A50" s="150" t="s">
        <v>59</v>
      </c>
      <c r="B50" s="150"/>
      <c r="C50" s="38">
        <v>0.43</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4.85" customHeight="1">
      <c r="A51" s="150" t="s">
        <v>60</v>
      </c>
      <c r="B51" s="150"/>
      <c r="C51" s="39">
        <f>IF(C50&gt;0,SUM(1,-C50),"")</f>
        <v>0.57000000000000006</v>
      </c>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48.75" customHeight="1">
      <c r="A52" s="127" t="s">
        <v>61</v>
      </c>
      <c r="B52" s="127"/>
      <c r="C52" s="3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c r="A53" s="151"/>
      <c r="B53" s="151"/>
      <c r="C53" s="151"/>
      <c r="D53" s="151"/>
      <c r="E53" s="151"/>
      <c r="F53" s="151"/>
      <c r="G53" s="151"/>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4.85" customHeight="1">
      <c r="A54" s="146" t="s">
        <v>62</v>
      </c>
      <c r="B54" s="146"/>
      <c r="C54" s="146"/>
      <c r="D54"/>
      <c r="E54" s="146" t="s">
        <v>63</v>
      </c>
      <c r="F54" s="146"/>
      <c r="G54" s="146"/>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4.85" customHeight="1">
      <c r="A55" s="127" t="s">
        <v>64</v>
      </c>
      <c r="B55" s="127"/>
      <c r="C55" s="40">
        <f>F35</f>
        <v>0</v>
      </c>
      <c r="D55"/>
      <c r="E55" s="150" t="s">
        <v>64</v>
      </c>
      <c r="F55" s="150"/>
      <c r="G55" s="40">
        <f>F35</f>
        <v>0</v>
      </c>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4.85" customHeight="1">
      <c r="A56" s="127" t="s">
        <v>65</v>
      </c>
      <c r="B56" s="127"/>
      <c r="C56" s="40">
        <f>IF(C55=0,0,IF(C50=0,0,C55*C51/C50))</f>
        <v>0</v>
      </c>
      <c r="D56"/>
      <c r="E56" s="152" t="s">
        <v>66</v>
      </c>
      <c r="F56" s="152"/>
      <c r="G56" s="41">
        <f>G47</f>
        <v>4.3</v>
      </c>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4.7" customHeight="1">
      <c r="A57" s="153" t="s">
        <v>67</v>
      </c>
      <c r="B57" s="153"/>
      <c r="C57" s="42">
        <f>C55+C56</f>
        <v>0</v>
      </c>
      <c r="D57"/>
      <c r="E57" s="154" t="s">
        <v>68</v>
      </c>
      <c r="F57" s="154"/>
      <c r="G57" s="42">
        <f>G55*G56</f>
        <v>0</v>
      </c>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4.85" customHeight="1">
      <c r="A58" s="127" t="s">
        <v>69</v>
      </c>
      <c r="B58" s="127"/>
      <c r="C58" s="40">
        <f>(0.1*C57)</f>
        <v>0</v>
      </c>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4.85" customHeight="1">
      <c r="A59" s="153" t="s">
        <v>67</v>
      </c>
      <c r="B59" s="153"/>
      <c r="C59" s="42">
        <f>C57+C58</f>
        <v>0</v>
      </c>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5.2" customHeight="1">
      <c r="A60" s="127" t="s">
        <v>70</v>
      </c>
      <c r="B60" s="127"/>
      <c r="C60" s="43" t="s">
        <v>71</v>
      </c>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4.85" customHeight="1">
      <c r="A61" s="153" t="s">
        <v>68</v>
      </c>
      <c r="B61" s="153"/>
      <c r="C61" s="42">
        <f>0.5*C46*C59</f>
        <v>0</v>
      </c>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4.85" customHeight="1">
      <c r="A62" s="44"/>
      <c r="B62" s="45"/>
      <c r="C62" s="46"/>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14.85" customHeight="1">
      <c r="A63" s="155" t="s">
        <v>72</v>
      </c>
      <c r="B63" s="155"/>
      <c r="C63" s="155"/>
      <c r="D63" s="155"/>
      <c r="E63" s="155"/>
      <c r="F63" s="155"/>
      <c r="G63" s="155"/>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4.85" customHeight="1">
      <c r="A64" s="47"/>
      <c r="B64" s="45"/>
      <c r="C64" s="48"/>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c r="A65" s="156" t="s">
        <v>73</v>
      </c>
      <c r="B65" s="156"/>
      <c r="C65" s="156"/>
      <c r="D65" s="156"/>
      <c r="E65" s="156"/>
      <c r="F65" s="156"/>
      <c r="G65" s="156"/>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s="53" customFormat="1" ht="25.2" customHeight="1">
      <c r="A66" s="157" t="s">
        <v>74</v>
      </c>
      <c r="B66" s="157"/>
      <c r="C66" s="49">
        <f>C61</f>
        <v>0</v>
      </c>
      <c r="D66" s="50" t="str">
        <f>IF(C11="","Local Currency",C11)</f>
        <v>Local Currency</v>
      </c>
      <c r="E66" s="152" t="s">
        <v>75</v>
      </c>
      <c r="F66" s="152"/>
      <c r="G66" s="51">
        <f>G57</f>
        <v>0</v>
      </c>
      <c r="H66" s="52" t="str">
        <f>IF(C11="","Local Currency",C11)</f>
        <v>Local Currency</v>
      </c>
    </row>
    <row r="67" spans="1:1024" ht="15.75" customHeight="1">
      <c r="A67" s="153" t="s">
        <v>76</v>
      </c>
      <c r="B67" s="153"/>
      <c r="C67" s="54">
        <f>C66*30</f>
        <v>0</v>
      </c>
      <c r="D67" s="55" t="str">
        <f>IF(C11="","Local Currency",C11)</f>
        <v>Local Currency</v>
      </c>
      <c r="E67" s="153" t="s">
        <v>76</v>
      </c>
      <c r="F67" s="153"/>
      <c r="G67" s="54">
        <f>G66*30</f>
        <v>0</v>
      </c>
      <c r="H67" s="56" t="str">
        <f>IF(C11="","Local Currency",C11)</f>
        <v>Local Currency</v>
      </c>
    </row>
    <row r="68" spans="1:1024">
      <c r="A68" s="153"/>
      <c r="B68" s="153"/>
      <c r="C68" s="57" t="str">
        <f>IF(C12=0,"no exchange rate",C67/C12)</f>
        <v>no exchange rate</v>
      </c>
      <c r="D68" s="56" t="s">
        <v>77</v>
      </c>
      <c r="E68" s="153"/>
      <c r="F68" s="153"/>
      <c r="G68" s="57" t="str">
        <f>IF(C12=0,"no exchange rate",G67/C12)</f>
        <v>no exchange rate</v>
      </c>
      <c r="H68" s="56" t="s">
        <v>77</v>
      </c>
    </row>
    <row r="69" spans="1:1024" ht="15.75" customHeight="1">
      <c r="A69" s="153" t="s">
        <v>78</v>
      </c>
      <c r="B69" s="153"/>
      <c r="C69" s="54">
        <f>C67/26</f>
        <v>0</v>
      </c>
      <c r="D69" s="56" t="str">
        <f>IF(C11="","Local Currency",C11)</f>
        <v>Local Currency</v>
      </c>
      <c r="E69" s="153" t="s">
        <v>78</v>
      </c>
      <c r="F69" s="153"/>
      <c r="G69" s="54">
        <f>G67/26</f>
        <v>0</v>
      </c>
      <c r="H69" s="56" t="str">
        <f>IF(C11="","Local Currency",C11)</f>
        <v>Local Currency</v>
      </c>
    </row>
    <row r="70" spans="1:1024">
      <c r="A70" s="153"/>
      <c r="B70" s="153"/>
      <c r="C70" s="57" t="str">
        <f>IF(C12=0,"no exchange rate",C69/C12)</f>
        <v>no exchange rate</v>
      </c>
      <c r="D70" s="56" t="s">
        <v>77</v>
      </c>
      <c r="E70" s="153"/>
      <c r="F70" s="153"/>
      <c r="G70" s="57" t="str">
        <f>IF(C12=0,"no exchange rate",G69/C12)</f>
        <v>no exchange rate</v>
      </c>
      <c r="H70" s="56" t="s">
        <v>77</v>
      </c>
    </row>
    <row r="71" spans="1:1024" ht="15.75" customHeight="1">
      <c r="A71" s="153" t="s">
        <v>79</v>
      </c>
      <c r="B71" s="153"/>
      <c r="C71" s="54">
        <f>C69/8</f>
        <v>0</v>
      </c>
      <c r="D71" s="56" t="str">
        <f>IF(C11="","Local Currency",C11)</f>
        <v>Local Currency</v>
      </c>
      <c r="E71" s="153" t="s">
        <v>79</v>
      </c>
      <c r="F71" s="153"/>
      <c r="G71" s="54">
        <f>G69/8</f>
        <v>0</v>
      </c>
      <c r="H71" s="56" t="str">
        <f>IF(C11="","Local Currency",C11)</f>
        <v>Local Currency</v>
      </c>
    </row>
    <row r="72" spans="1:1024">
      <c r="A72" s="153"/>
      <c r="B72" s="153"/>
      <c r="C72" s="57" t="str">
        <f>IF(C12=0,"no exchange rate",C71/C12)</f>
        <v>no exchange rate</v>
      </c>
      <c r="D72" s="56" t="s">
        <v>77</v>
      </c>
      <c r="E72" s="153"/>
      <c r="F72" s="153"/>
      <c r="G72" s="57" t="str">
        <f>IF(C12=0,"no exchange rate",G71/C12)</f>
        <v>no exchange rate</v>
      </c>
      <c r="H72" s="56" t="s">
        <v>77</v>
      </c>
    </row>
    <row r="73" spans="1:1024">
      <c r="A73" s="158"/>
      <c r="B73" s="158"/>
      <c r="C73" s="2"/>
      <c r="D73" s="2"/>
      <c r="E73" s="2"/>
      <c r="F73" s="2"/>
      <c r="G73" s="2"/>
    </row>
    <row r="74" spans="1:1024">
      <c r="A74" s="2"/>
      <c r="B74" s="2"/>
      <c r="C74" s="160" t="s">
        <v>80</v>
      </c>
      <c r="D74" s="160"/>
      <c r="E74" s="160"/>
      <c r="F74" s="160"/>
      <c r="G74" s="160"/>
    </row>
    <row r="75" spans="1:1024" ht="26.7" customHeight="1">
      <c r="A75" s="158"/>
      <c r="B75" s="158"/>
      <c r="C75" s="127" t="s">
        <v>81</v>
      </c>
      <c r="D75" s="127"/>
      <c r="E75" s="59"/>
      <c r="F75" s="52" t="str">
        <f>IF(C11="","Local Currency",C11)</f>
        <v>Local Currency</v>
      </c>
      <c r="G75" s="2"/>
    </row>
    <row r="76" spans="1:1024" ht="26.7" customHeight="1">
      <c r="A76" s="58"/>
      <c r="B76" s="58"/>
      <c r="C76" s="127" t="s">
        <v>82</v>
      </c>
      <c r="D76" s="127"/>
      <c r="E76" s="60" t="str">
        <f>IF(C12=0,"no exchange rate",E75/C12)</f>
        <v>no exchange rate</v>
      </c>
      <c r="F76" s="52" t="s">
        <v>77</v>
      </c>
      <c r="G76" s="2"/>
    </row>
    <row r="77" spans="1:1024" ht="14.85" customHeight="1">
      <c r="C77" s="127" t="s">
        <v>83</v>
      </c>
      <c r="D77" s="127"/>
      <c r="E77" s="61">
        <f>E75/26</f>
        <v>0</v>
      </c>
      <c r="F77" s="52" t="str">
        <f>IF(C11="","Local Currency",C11)</f>
        <v>Local Currency</v>
      </c>
      <c r="G77" s="2"/>
    </row>
    <row r="78" spans="1:1024">
      <c r="C78" s="127"/>
      <c r="D78" s="127"/>
      <c r="E78" s="60" t="str">
        <f>IF(C12=0,"no exchange rate",E77/C12)</f>
        <v>no exchange rate</v>
      </c>
      <c r="F78" s="52" t="s">
        <v>77</v>
      </c>
      <c r="G78" s="2"/>
    </row>
    <row r="79" spans="1:1024" ht="14.7" customHeight="1">
      <c r="C79" s="127" t="s">
        <v>84</v>
      </c>
      <c r="D79" s="127"/>
      <c r="E79" s="61">
        <f>E77/8</f>
        <v>0</v>
      </c>
      <c r="F79" s="52" t="str">
        <f>IF(C11="","Local Currency",C11)</f>
        <v>Local Currency</v>
      </c>
      <c r="G79" s="2"/>
    </row>
    <row r="80" spans="1:1024">
      <c r="C80" s="127"/>
      <c r="D80" s="127"/>
      <c r="E80" s="60" t="str">
        <f>IF(C12=0,"no exchange rate",E79/C12)</f>
        <v>no exchange rate</v>
      </c>
      <c r="F80" s="52" t="s">
        <v>77</v>
      </c>
      <c r="G80" s="2"/>
    </row>
    <row r="81" spans="3:7">
      <c r="C81" s="2"/>
      <c r="D81" s="2"/>
      <c r="E81" s="2"/>
      <c r="F81" s="2"/>
      <c r="G81" s="2"/>
    </row>
    <row r="82" spans="3:7">
      <c r="C82" s="62" t="str">
        <f>IF(E75=0,"Error: fill in E75",C67/E75)</f>
        <v>Error: fill in E75</v>
      </c>
      <c r="D82" s="159" t="s">
        <v>85</v>
      </c>
      <c r="E82" s="159"/>
      <c r="F82" s="159"/>
      <c r="G82" s="62" t="str">
        <f>IF(E75=0,"Error: fill in E75",G67/E75)</f>
        <v>Error: fill in E75</v>
      </c>
    </row>
    <row r="83" spans="3:7">
      <c r="C83" s="63" t="s">
        <v>86</v>
      </c>
      <c r="D83" s="64"/>
      <c r="E83" s="64"/>
      <c r="F83" s="64"/>
      <c r="G83" s="63" t="s">
        <v>87</v>
      </c>
    </row>
  </sheetData>
  <mergeCells count="82">
    <mergeCell ref="C79:D80"/>
    <mergeCell ref="D82:F82"/>
    <mergeCell ref="C74:G74"/>
    <mergeCell ref="A75:B75"/>
    <mergeCell ref="C75:D75"/>
    <mergeCell ref="C76:D76"/>
    <mergeCell ref="C77:D78"/>
    <mergeCell ref="A69:B70"/>
    <mergeCell ref="E69:F70"/>
    <mergeCell ref="A71:B72"/>
    <mergeCell ref="E71:F72"/>
    <mergeCell ref="A73:B73"/>
    <mergeCell ref="A65:G65"/>
    <mergeCell ref="A66:B66"/>
    <mergeCell ref="E66:F66"/>
    <mergeCell ref="A67:B68"/>
    <mergeCell ref="E67:F68"/>
    <mergeCell ref="A58:B58"/>
    <mergeCell ref="A59:B59"/>
    <mergeCell ref="A60:B60"/>
    <mergeCell ref="A61:B61"/>
    <mergeCell ref="A63:G63"/>
    <mergeCell ref="A55:B55"/>
    <mergeCell ref="E55:F55"/>
    <mergeCell ref="A56:B56"/>
    <mergeCell ref="E56:F56"/>
    <mergeCell ref="A57:B57"/>
    <mergeCell ref="E57:F57"/>
    <mergeCell ref="A51:B51"/>
    <mergeCell ref="A52:B52"/>
    <mergeCell ref="A53:G53"/>
    <mergeCell ref="A54:C54"/>
    <mergeCell ref="E54:G54"/>
    <mergeCell ref="A47:B47"/>
    <mergeCell ref="E47:F47"/>
    <mergeCell ref="E48:G48"/>
    <mergeCell ref="A49:C49"/>
    <mergeCell ref="A50:B50"/>
    <mergeCell ref="A44:F44"/>
    <mergeCell ref="A45:C45"/>
    <mergeCell ref="E45:G45"/>
    <mergeCell ref="A46:B46"/>
    <mergeCell ref="E46:F46"/>
    <mergeCell ref="A40:D40"/>
    <mergeCell ref="A41:F41"/>
    <mergeCell ref="A42:G42"/>
    <mergeCell ref="A43:C43"/>
    <mergeCell ref="E43:G43"/>
    <mergeCell ref="A36:B36"/>
    <mergeCell ref="C36:F36"/>
    <mergeCell ref="A37:B37"/>
    <mergeCell ref="C37:F37"/>
    <mergeCell ref="A38:B38"/>
    <mergeCell ref="C38:F38"/>
    <mergeCell ref="A13:B13"/>
    <mergeCell ref="C13:D13"/>
    <mergeCell ref="A15:F15"/>
    <mergeCell ref="A34:C34"/>
    <mergeCell ref="A35:C35"/>
    <mergeCell ref="A11:B11"/>
    <mergeCell ref="C11:D11"/>
    <mergeCell ref="A12:B12"/>
    <mergeCell ref="C12:D12"/>
    <mergeCell ref="E12:G12"/>
    <mergeCell ref="A8:B8"/>
    <mergeCell ref="C8:D8"/>
    <mergeCell ref="A9:B9"/>
    <mergeCell ref="C9:D9"/>
    <mergeCell ref="A10:B10"/>
    <mergeCell ref="C10:D10"/>
    <mergeCell ref="A5:B5"/>
    <mergeCell ref="C5:D5"/>
    <mergeCell ref="A6:B6"/>
    <mergeCell ref="C6:D6"/>
    <mergeCell ref="A7:B7"/>
    <mergeCell ref="C7:D7"/>
    <mergeCell ref="A1:F1"/>
    <mergeCell ref="A3:D3"/>
    <mergeCell ref="A4:B4"/>
    <mergeCell ref="C4:D4"/>
    <mergeCell ref="F4:G4"/>
    <mergeCell ref="A2:F2"/>
  </mergeCells>
  <dataValidations count="11">
    <dataValidation operator="equal" allowBlank="1" showErrorMessage="1" sqref="F6 B27 C47 C50 C52" xr:uid="{00000000-0002-0000-0000-000000000000}">
      <formula1>0</formula1>
      <formula2>0</formula2>
    </dataValidation>
    <dataValidation type="list" operator="equal" allowBlank="1" showErrorMessage="1" sqref="B9" xr:uid="{00000000-0002-0000-0000-000001000000}">
      <formula1>$P$1:$P$3</formula1>
      <formula2>0</formula2>
    </dataValidation>
    <dataValidation type="list" operator="equal" allowBlank="1" showErrorMessage="1" error="Invalid input" sqref="C10" xr:uid="{00000000-0002-0000-0000-000002000000}">
      <formula1>"click here and select with arrow,Rural,Urban"</formula1>
      <formula2>0</formula2>
    </dataValidation>
    <dataValidation type="whole" allowBlank="1" showInputMessage="1" showErrorMessage="1" error="Error: please enter a value between 500 and 5000" prompt="WFTO requires 2300; you can experiment with other values" sqref="C13" xr:uid="{00000000-0002-0000-0000-000003000000}">
      <formula1>100</formula1>
      <formula2>5000</formula2>
    </dataValidation>
    <dataValidation type="decimal" operator="greaterThan" allowBlank="1" showInputMessage="1" showErrorMessage="1" sqref="B12" xr:uid="{00000000-0002-0000-0000-000004000000}">
      <formula1>0</formula1>
      <formula2>0</formula2>
    </dataValidation>
    <dataValidation type="decimal" operator="equal" allowBlank="1" showInputMessage="1" showErrorMessage="1" prompt="Fill in the average number of people (adults and children) who make up the family or other social unit which depends on the income of a typical wage earner." sqref="B46 F46 B50:B51" xr:uid="{00000000-0002-0000-0000-000005000000}">
      <formula1>0</formula1>
      <formula2>0</formula2>
    </dataValidation>
    <dataValidation operator="equal" allowBlank="1" showInputMessage="1" showErrorMessage="1" prompt="Fill in the average number of people (aldults and children) who depend on the income of a typical wage earner. In many cases these people would be the members of a family, but they can also form another social unit. " sqref="C46" xr:uid="{00000000-0002-0000-0000-000006000000}">
      <formula1>0</formula1>
      <formula2>0</formula2>
    </dataValidation>
    <dataValidation type="list" operator="equal" allowBlank="1" showInputMessage="1" showErrorMessage="1" promptTitle="Country category" sqref="G46" xr:uid="{00000000-0002-0000-0000-000007000000}">
      <formula1>"click here to select,LIC,LMIC,UMIC,HIC"</formula1>
      <formula2>0</formula2>
    </dataValidation>
    <dataValidation operator="equal" allowBlank="1" showErrorMessage="1" prompt="Fill in the average number of people (aldults and children) who depend on the income of a typical wage earner. In many cases these people would be the members of a family, but they can also form another social unit. " sqref="C51" xr:uid="{00000000-0002-0000-0000-000008000000}">
      <formula1>0</formula1>
      <formula2>0</formula2>
    </dataValidation>
    <dataValidation operator="equal" allowBlank="1" showInputMessage="1" showErrorMessage="1" prompt="The currency used for every day payments, including salaries" sqref="C11" xr:uid="{00000000-0002-0000-0000-000009000000}">
      <formula1>0</formula1>
      <formula2>0</formula2>
    </dataValidation>
    <dataValidation operator="equal" allowBlank="1" showInputMessage="1" showErrorMessage="1" prompt="Fill in the exchange rate of the Euro or Dollar, or any other currency. Normally, use the currency of your export contract. At the bottom the results are expressed in your currency AND the currency you fill in here. " sqref="C12" xr:uid="{00000000-0002-0000-0000-00000A000000}">
      <formula1>0</formula1>
      <formula2>0</formula2>
    </dataValidation>
  </dataValidations>
  <hyperlinks>
    <hyperlink ref="E12" r:id="rId1" xr:uid="{00000000-0004-0000-0000-000000000000}"/>
    <hyperlink ref="E48" r:id="rId2" xr:uid="{00000000-0004-0000-0000-000001000000}"/>
  </hyperlinks>
  <pageMargins left="0.78749999999999998" right="0.78749999999999998" top="1.0249999999999999" bottom="1.0249999999999999" header="0.78749999999999998" footer="0.78749999999999998"/>
  <pageSetup paperSize="9" firstPageNumber="0" orientation="portrait" r:id="rId3"/>
  <headerFooter>
    <oddHeader>&amp;C&amp;A</oddHeader>
    <oddFooter>&amp;CPage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79"/>
  <sheetViews>
    <sheetView zoomScale="120" zoomScaleNormal="120" workbookViewId="0">
      <selection activeCell="E4" sqref="E4:F14"/>
    </sheetView>
  </sheetViews>
  <sheetFormatPr defaultRowHeight="13.2"/>
  <cols>
    <col min="1" max="1" width="15" style="2"/>
    <col min="2" max="2" width="13" style="2"/>
    <col min="3" max="3" width="15.5546875" style="2"/>
    <col min="4" max="4" width="15.6640625" style="2"/>
    <col min="5" max="5" width="15.33203125" style="2"/>
    <col min="6" max="6" width="15.5546875" style="2"/>
    <col min="7" max="7" width="17.109375" style="2" customWidth="1"/>
    <col min="8" max="8" width="13.109375" style="2"/>
    <col min="9" max="9" width="16.109375" style="2"/>
    <col min="10" max="10" width="16" style="2"/>
    <col min="11" max="11" width="15.6640625" style="2"/>
    <col min="12" max="12" width="14.88671875" style="2"/>
    <col min="13" max="1025" width="11.5546875" style="2"/>
  </cols>
  <sheetData>
    <row r="1" spans="1:1024" ht="22.35" customHeight="1">
      <c r="A1" s="125" t="s">
        <v>88</v>
      </c>
      <c r="B1" s="125"/>
      <c r="C1" s="125"/>
      <c r="D1" s="125"/>
      <c r="E1" s="125"/>
      <c r="F1" s="125"/>
      <c r="G1" s="65"/>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66"/>
      <c r="B2"/>
      <c r="C2"/>
      <c r="D2"/>
      <c r="E2"/>
      <c r="F2"/>
      <c r="G2"/>
      <c r="H2"/>
      <c r="I2"/>
      <c r="J2"/>
      <c r="K2" s="53"/>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ustomHeight="1">
      <c r="A3" s="126" t="s">
        <v>1</v>
      </c>
      <c r="B3" s="126"/>
      <c r="C3" s="126"/>
      <c r="D3" s="126"/>
      <c r="E3" s="126"/>
      <c r="F3" s="126"/>
      <c r="G3"/>
      <c r="H3" s="129" t="s">
        <v>3</v>
      </c>
      <c r="I3" s="129"/>
      <c r="J3"/>
      <c r="K3" s="5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3.35" customHeight="1">
      <c r="A4" s="127" t="s">
        <v>2</v>
      </c>
      <c r="B4" s="127"/>
      <c r="C4" s="161" t="str">
        <f>IF('LW Calculator'!C4:D4="","",'LW Calculator'!C4:D4)</f>
        <v/>
      </c>
      <c r="D4" s="161"/>
      <c r="E4" s="162" t="s">
        <v>89</v>
      </c>
      <c r="F4" s="162"/>
      <c r="G4"/>
      <c r="H4" s="3" t="s">
        <v>5</v>
      </c>
      <c r="I4" s="3" t="s">
        <v>6</v>
      </c>
      <c r="J4"/>
      <c r="K4" s="53"/>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3.35" customHeight="1">
      <c r="A5" s="127" t="s">
        <v>4</v>
      </c>
      <c r="B5" s="127"/>
      <c r="C5" s="161" t="str">
        <f>IF('LW Calculator'!C5:D5="","",'LW Calculator'!C5:D5)</f>
        <v/>
      </c>
      <c r="D5" s="161"/>
      <c r="E5" s="162"/>
      <c r="F5" s="162"/>
      <c r="G5"/>
      <c r="H5" s="4" t="s">
        <v>8</v>
      </c>
      <c r="I5" s="5" t="s">
        <v>9</v>
      </c>
      <c r="J5"/>
      <c r="K5" s="53"/>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5.2" customHeight="1">
      <c r="A6" s="127" t="s">
        <v>7</v>
      </c>
      <c r="B6" s="127"/>
      <c r="C6" s="161" t="str">
        <f>IF('LW Calculator'!C6:D6="","",'LW Calculator'!C6:D6)</f>
        <v/>
      </c>
      <c r="D6" s="161"/>
      <c r="E6" s="162"/>
      <c r="F6" s="162"/>
      <c r="G6"/>
      <c r="H6" s="6" t="s">
        <v>11</v>
      </c>
      <c r="I6" s="6" t="s">
        <v>6</v>
      </c>
      <c r="J6"/>
      <c r="K6" s="53"/>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5.2" customHeight="1">
      <c r="A7" s="127" t="s">
        <v>10</v>
      </c>
      <c r="B7" s="127"/>
      <c r="C7" s="161" t="str">
        <f>IF('LW Calculator'!C7:D7="","",'LW Calculator'!C7:D7)</f>
        <v/>
      </c>
      <c r="D7" s="161"/>
      <c r="E7" s="162"/>
      <c r="F7" s="162"/>
      <c r="G7"/>
      <c r="H7" s="7" t="s">
        <v>13</v>
      </c>
      <c r="I7" s="8" t="s">
        <v>6</v>
      </c>
      <c r="J7"/>
      <c r="K7" s="53"/>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3.35" customHeight="1">
      <c r="A8" s="127" t="s">
        <v>12</v>
      </c>
      <c r="B8" s="127"/>
      <c r="C8" s="161" t="str">
        <f>IF('LW Calculator'!C8:D8="","",'LW Calculator'!C8:D8)</f>
        <v/>
      </c>
      <c r="D8" s="161"/>
      <c r="E8" s="162"/>
      <c r="F8" s="162"/>
      <c r="G8"/>
      <c r="H8"/>
      <c r="I8"/>
      <c r="J8"/>
      <c r="K8" s="53"/>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3.35" customHeight="1">
      <c r="A9" s="127" t="s">
        <v>14</v>
      </c>
      <c r="B9" s="127"/>
      <c r="C9" s="161" t="str">
        <f>IF('LW Calculator'!C9:D9="","",'LW Calculator'!C9:D9)</f>
        <v/>
      </c>
      <c r="D9" s="161"/>
      <c r="E9" s="162"/>
      <c r="F9" s="162"/>
      <c r="G9"/>
      <c r="H9"/>
      <c r="I9"/>
      <c r="J9"/>
      <c r="K9" s="53"/>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2.75" customHeight="1">
      <c r="A10" s="127" t="s">
        <v>15</v>
      </c>
      <c r="B10" s="127"/>
      <c r="C10" s="161" t="str">
        <f>IF('LW Calculator'!C10:D10="","",'LW Calculator'!C10:D10)</f>
        <v/>
      </c>
      <c r="D10" s="161"/>
      <c r="E10" s="162"/>
      <c r="F10" s="162"/>
      <c r="G10"/>
      <c r="H10"/>
      <c r="I10"/>
      <c r="J10"/>
      <c r="K10" s="53"/>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customHeight="1">
      <c r="A11" s="127" t="s">
        <v>90</v>
      </c>
      <c r="B11" s="127"/>
      <c r="C11" s="161" t="str">
        <f>IF('LW Calculator'!C11:D11="","",'LW Calculator'!C11:D11)</f>
        <v/>
      </c>
      <c r="D11" s="161"/>
      <c r="E11" s="162"/>
      <c r="F11" s="162"/>
      <c r="G11"/>
      <c r="H11"/>
      <c r="I11"/>
      <c r="J11"/>
      <c r="K11" s="53"/>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36.6" customHeight="1">
      <c r="A12" s="127" t="s">
        <v>91</v>
      </c>
      <c r="B12" s="127"/>
      <c r="C12" s="161">
        <f>IF('LW Calculator'!C12:D12="",0,'LW Calculator'!C12:D12)</f>
        <v>0</v>
      </c>
      <c r="D12" s="161"/>
      <c r="E12" s="162"/>
      <c r="F12" s="162"/>
      <c r="G12"/>
      <c r="H12"/>
      <c r="I12"/>
      <c r="J12"/>
      <c r="K12" s="53"/>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2.75" customHeight="1">
      <c r="A13" s="127" t="s">
        <v>92</v>
      </c>
      <c r="B13" s="127"/>
      <c r="C13" s="163"/>
      <c r="D13" s="163"/>
      <c r="E13" s="162"/>
      <c r="F13" s="162"/>
      <c r="G13"/>
      <c r="H13"/>
      <c r="I13"/>
      <c r="J13"/>
      <c r="K13" s="5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3.35" customHeight="1">
      <c r="A14" s="127" t="s">
        <v>93</v>
      </c>
      <c r="B14" s="127"/>
      <c r="C14" s="163"/>
      <c r="D14" s="163"/>
      <c r="E14" s="162"/>
      <c r="F14" s="162"/>
      <c r="G14"/>
      <c r="H14"/>
      <c r="I14"/>
      <c r="J14"/>
      <c r="K14" s="53"/>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c r="A15" s="66"/>
      <c r="B15"/>
      <c r="C15"/>
      <c r="D15"/>
      <c r="E15"/>
      <c r="F15"/>
      <c r="G15"/>
      <c r="H15"/>
      <c r="I15"/>
      <c r="J15"/>
      <c r="K15" s="53"/>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6">
      <c r="A16" s="164" t="s">
        <v>94</v>
      </c>
      <c r="B16" s="164"/>
      <c r="C16" s="164"/>
      <c r="D16" s="164"/>
      <c r="E16" s="164"/>
      <c r="F16" s="164"/>
      <c r="G16"/>
      <c r="H16"/>
      <c r="I16"/>
      <c r="J16"/>
      <c r="K16" s="53"/>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67"/>
      <c r="B17" s="68"/>
      <c r="C17" s="67"/>
      <c r="D17" s="67"/>
      <c r="E17" s="67"/>
      <c r="F17" s="67"/>
      <c r="G17" s="53"/>
      <c r="H17" s="53"/>
      <c r="I17" s="53"/>
      <c r="J17" s="53"/>
      <c r="K17" s="53"/>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6">
      <c r="A18" s="165" t="s">
        <v>95</v>
      </c>
      <c r="B18" s="165"/>
      <c r="C18" s="165"/>
      <c r="D18" s="165"/>
      <c r="E18" s="165"/>
      <c r="F18" s="165"/>
      <c r="G18" s="53"/>
      <c r="H18" s="53"/>
      <c r="I18" s="53"/>
      <c r="J18" s="53"/>
      <c r="K18" s="53"/>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5.1" customHeight="1">
      <c r="A19" s="166" t="s">
        <v>96</v>
      </c>
      <c r="B19" s="166"/>
      <c r="C19" s="70" t="s">
        <v>97</v>
      </c>
      <c r="D19" s="70" t="s">
        <v>98</v>
      </c>
      <c r="E19" s="70" t="s">
        <v>99</v>
      </c>
      <c r="F19" s="70" t="s">
        <v>100</v>
      </c>
      <c r="G19" s="53"/>
      <c r="H19" s="53"/>
      <c r="I19" s="53"/>
      <c r="J19" s="53"/>
      <c r="K19" s="71"/>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6.4">
      <c r="A20" s="166"/>
      <c r="B20" s="166"/>
      <c r="C20" s="70" t="s">
        <v>101</v>
      </c>
      <c r="D20" s="70"/>
      <c r="E20" s="69" t="str">
        <f>IF(C11="","Local Currency",C11)</f>
        <v>Local Currency</v>
      </c>
      <c r="F20" s="69" t="str">
        <f>IF(C11="","Local Currency",C11)</f>
        <v>Local Currency</v>
      </c>
      <c r="G20" s="53"/>
      <c r="H20" s="53"/>
      <c r="I20" s="53"/>
      <c r="J20" s="53"/>
      <c r="K20" s="7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c r="A21" s="167" t="s">
        <v>102</v>
      </c>
      <c r="B21" s="167"/>
      <c r="C21" s="73" t="s">
        <v>103</v>
      </c>
      <c r="D21" s="73"/>
      <c r="E21" s="74"/>
      <c r="F21" s="75">
        <f t="shared" ref="F21:F26" si="0">D21*E21</f>
        <v>0</v>
      </c>
      <c r="G21" s="76" t="str">
        <f>IF(C11="","Local Currency",C11)</f>
        <v>Local Currency</v>
      </c>
      <c r="H21" s="53"/>
      <c r="I21" s="53"/>
      <c r="J21" s="53"/>
      <c r="K21" s="53"/>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c r="A22" s="167"/>
      <c r="B22" s="167"/>
      <c r="C22" s="73"/>
      <c r="D22" s="73"/>
      <c r="E22" s="74"/>
      <c r="F22" s="75">
        <f t="shared" si="0"/>
        <v>0</v>
      </c>
      <c r="G22" s="76" t="str">
        <f>IF(C11="","Local Currency",C11)</f>
        <v>Local Currency</v>
      </c>
      <c r="H22" s="53"/>
      <c r="I22" s="53"/>
      <c r="J22" s="53"/>
      <c r="K22" s="53"/>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s="167"/>
      <c r="B23" s="167"/>
      <c r="C23" s="73"/>
      <c r="D23" s="73"/>
      <c r="E23" s="74"/>
      <c r="F23" s="75">
        <f t="shared" si="0"/>
        <v>0</v>
      </c>
      <c r="G23" s="76" t="str">
        <f>IF(C11="","Local Currency",C11)</f>
        <v>Local Currency</v>
      </c>
      <c r="H23" s="53"/>
      <c r="I23" s="53"/>
      <c r="J23" s="53"/>
      <c r="K23" s="5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c r="A24" s="167"/>
      <c r="B24" s="167"/>
      <c r="C24" s="73"/>
      <c r="D24" s="73"/>
      <c r="E24" s="74"/>
      <c r="F24" s="75">
        <f t="shared" si="0"/>
        <v>0</v>
      </c>
      <c r="G24" s="76" t="str">
        <f>IF(C11="","Local Currency",C11)</f>
        <v>Local Currency</v>
      </c>
      <c r="H24" s="53"/>
      <c r="I24" s="53"/>
      <c r="J24" s="53"/>
      <c r="K24" s="53"/>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c r="A25" s="167"/>
      <c r="B25" s="167"/>
      <c r="C25" s="73"/>
      <c r="D25" s="73"/>
      <c r="E25" s="74"/>
      <c r="F25" s="75">
        <f t="shared" si="0"/>
        <v>0</v>
      </c>
      <c r="G25" s="76" t="str">
        <f>IF(C11="","Local Currency",C11)</f>
        <v>Local Currency</v>
      </c>
      <c r="H25"/>
      <c r="I25"/>
      <c r="J25"/>
      <c r="K25" s="53"/>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c r="A26" s="167"/>
      <c r="B26" s="167"/>
      <c r="C26" s="73"/>
      <c r="D26" s="73"/>
      <c r="E26" s="74"/>
      <c r="F26" s="75">
        <f t="shared" si="0"/>
        <v>0</v>
      </c>
      <c r="G26" s="76" t="str">
        <f>IF(C11="","Local Currency",C11)</f>
        <v>Local Currency</v>
      </c>
      <c r="H26"/>
      <c r="I26"/>
      <c r="J26"/>
      <c r="K26" s="53"/>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168" t="s">
        <v>104</v>
      </c>
      <c r="B27" s="168"/>
      <c r="C27" s="168"/>
      <c r="D27" s="168"/>
      <c r="E27" s="168"/>
      <c r="F27" s="77">
        <f>SUM(F21:F26)</f>
        <v>0</v>
      </c>
      <c r="G27" s="22" t="str">
        <f>IF(C11="","Local Currency",C11)</f>
        <v>Local Currency</v>
      </c>
      <c r="H27"/>
      <c r="I27"/>
      <c r="J27"/>
      <c r="K27" s="53"/>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6">
      <c r="A29" s="165" t="s">
        <v>105</v>
      </c>
      <c r="B29" s="165"/>
      <c r="C29" s="165"/>
      <c r="D29" s="165"/>
      <c r="E29" s="165"/>
      <c r="F29" s="165"/>
      <c r="G29" s="53"/>
      <c r="H29" s="53"/>
      <c r="I29" s="53"/>
      <c r="J29" s="53"/>
      <c r="K29" s="53"/>
    </row>
    <row r="30" spans="1:1024" ht="35.1" customHeight="1">
      <c r="A30" s="166" t="s">
        <v>106</v>
      </c>
      <c r="B30" s="166"/>
      <c r="C30" s="70" t="s">
        <v>97</v>
      </c>
      <c r="D30" s="70" t="s">
        <v>107</v>
      </c>
      <c r="E30" s="78" t="s">
        <v>99</v>
      </c>
      <c r="F30" s="70" t="s">
        <v>100</v>
      </c>
      <c r="G30" s="53"/>
      <c r="H30" s="53"/>
      <c r="I30" s="53"/>
      <c r="J30" s="53"/>
      <c r="K30" s="53"/>
    </row>
    <row r="31" spans="1:1024" ht="52.8">
      <c r="A31" s="166"/>
      <c r="B31" s="166"/>
      <c r="C31" s="79" t="s">
        <v>108</v>
      </c>
      <c r="D31" s="70"/>
      <c r="E31" s="69" t="str">
        <f>IF(C11="","Local Currency",C11)</f>
        <v>Local Currency</v>
      </c>
      <c r="F31" s="69" t="str">
        <f>IF(C11="","Local Currency",C11)</f>
        <v>Local Currency</v>
      </c>
      <c r="G31" s="53"/>
      <c r="H31" s="53"/>
      <c r="I31" s="53"/>
      <c r="J31" s="53"/>
      <c r="K31" s="53"/>
    </row>
    <row r="32" spans="1:1024">
      <c r="A32" s="167" t="s">
        <v>109</v>
      </c>
      <c r="B32" s="167"/>
      <c r="C32" s="73" t="s">
        <v>110</v>
      </c>
      <c r="D32" s="73"/>
      <c r="E32" s="80"/>
      <c r="F32" s="75">
        <f t="shared" ref="F32:F37" si="1">D32*E32</f>
        <v>0</v>
      </c>
      <c r="G32" s="76" t="str">
        <f>IF(C11="","Local Currency",C11)</f>
        <v>Local Currency</v>
      </c>
      <c r="H32" s="53"/>
      <c r="I32" s="53"/>
      <c r="J32" s="53"/>
      <c r="K32" s="53"/>
    </row>
    <row r="33" spans="1:1024">
      <c r="A33" s="167"/>
      <c r="B33" s="167"/>
      <c r="C33" s="73"/>
      <c r="D33" s="73"/>
      <c r="E33" s="80"/>
      <c r="F33" s="75">
        <f t="shared" si="1"/>
        <v>0</v>
      </c>
      <c r="G33" s="76" t="str">
        <f>IF(C11="","Local Currency",C11)</f>
        <v>Local Currency</v>
      </c>
      <c r="H33" s="53"/>
      <c r="I33" s="53"/>
      <c r="J33" s="53"/>
      <c r="K33" s="53"/>
    </row>
    <row r="34" spans="1:1024">
      <c r="A34" s="167"/>
      <c r="B34" s="167"/>
      <c r="C34" s="73"/>
      <c r="D34" s="73"/>
      <c r="E34" s="80"/>
      <c r="F34" s="75">
        <f t="shared" si="1"/>
        <v>0</v>
      </c>
      <c r="G34" s="76" t="str">
        <f>IF(C11="","Local Currency",C11)</f>
        <v>Local Currency</v>
      </c>
      <c r="H34" s="53"/>
      <c r="I34" s="53"/>
      <c r="J34" s="53"/>
      <c r="K34" s="53"/>
    </row>
    <row r="35" spans="1:1024">
      <c r="A35" s="167"/>
      <c r="B35" s="167"/>
      <c r="C35" s="73"/>
      <c r="D35" s="73"/>
      <c r="E35" s="80"/>
      <c r="F35" s="75">
        <f t="shared" si="1"/>
        <v>0</v>
      </c>
      <c r="G35" s="76" t="str">
        <f>IF(C11="","Local Currency",C11)</f>
        <v>Local Currency</v>
      </c>
      <c r="H35" s="53"/>
      <c r="I35" s="53"/>
      <c r="J35" s="53"/>
      <c r="K35" s="53"/>
    </row>
    <row r="36" spans="1:1024">
      <c r="A36" s="167"/>
      <c r="B36" s="167"/>
      <c r="C36" s="73"/>
      <c r="D36" s="73"/>
      <c r="E36" s="80"/>
      <c r="F36" s="75">
        <f t="shared" si="1"/>
        <v>0</v>
      </c>
      <c r="G36" s="76" t="str">
        <f>IF(C11="","Local Currency",C11)</f>
        <v>Local Currency</v>
      </c>
      <c r="H36" s="53"/>
      <c r="I36" s="53"/>
      <c r="J36" s="53"/>
      <c r="K36" s="53"/>
    </row>
    <row r="37" spans="1:1024">
      <c r="A37" s="167"/>
      <c r="B37" s="167"/>
      <c r="C37" s="73"/>
      <c r="D37" s="73"/>
      <c r="E37" s="80"/>
      <c r="F37" s="75">
        <f t="shared" si="1"/>
        <v>0</v>
      </c>
      <c r="G37" s="76" t="str">
        <f>IF(C11="","Local Currency",C11)</f>
        <v>Local Currency</v>
      </c>
      <c r="H37" s="53"/>
      <c r="I37" s="53"/>
      <c r="J37" s="53"/>
      <c r="K37" s="53"/>
    </row>
    <row r="38" spans="1:1024">
      <c r="A38" s="168" t="s">
        <v>104</v>
      </c>
      <c r="B38" s="168"/>
      <c r="C38" s="168"/>
      <c r="D38" s="168"/>
      <c r="E38" s="168"/>
      <c r="F38" s="77">
        <f>SUM(F32:F37)</f>
        <v>0</v>
      </c>
      <c r="G38" s="22" t="str">
        <f>IF(C11="","Local Currency",C11)</f>
        <v>Local Currency</v>
      </c>
      <c r="H38" s="53"/>
      <c r="I38" s="53"/>
      <c r="J38" s="53"/>
      <c r="K38" s="53"/>
    </row>
    <row r="39" spans="1:1024">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6">
      <c r="A40" s="165" t="s">
        <v>111</v>
      </c>
      <c r="B40" s="165"/>
      <c r="C40" s="165"/>
      <c r="D40" s="165"/>
      <c r="E40" s="165"/>
      <c r="F40" s="165"/>
      <c r="G40" s="53"/>
      <c r="H40" s="53"/>
      <c r="I40" s="53"/>
      <c r="J40" s="53"/>
      <c r="K40" s="53"/>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5.2" customHeight="1">
      <c r="A41" s="166" t="s">
        <v>112</v>
      </c>
      <c r="B41" s="166"/>
      <c r="C41" s="70" t="s">
        <v>97</v>
      </c>
      <c r="D41" s="70" t="s">
        <v>113</v>
      </c>
      <c r="E41" s="70" t="s">
        <v>99</v>
      </c>
      <c r="F41" s="70" t="s">
        <v>100</v>
      </c>
      <c r="G41" s="53"/>
      <c r="H41" s="53"/>
      <c r="I41" s="53"/>
      <c r="J41" s="53"/>
      <c r="K41" s="53"/>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52.8">
      <c r="A42" s="166"/>
      <c r="B42" s="166"/>
      <c r="C42" s="70" t="s">
        <v>108</v>
      </c>
      <c r="D42" s="70" t="s">
        <v>114</v>
      </c>
      <c r="E42" s="70" t="str">
        <f>IF(C11="","Local Currency",C11)</f>
        <v>Local Currency</v>
      </c>
      <c r="F42" s="70" t="str">
        <f>IF(C11="","Local Currency",C11)</f>
        <v>Local Currency</v>
      </c>
      <c r="G42" s="53"/>
      <c r="H42" s="53"/>
      <c r="I42" s="53"/>
      <c r="J42" s="53"/>
      <c r="K42" s="53"/>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c r="A43" s="167" t="s">
        <v>115</v>
      </c>
      <c r="B43" s="167"/>
      <c r="C43" s="72" t="s">
        <v>116</v>
      </c>
      <c r="D43" s="73"/>
      <c r="E43" s="74"/>
      <c r="F43" s="75">
        <f t="shared" ref="F43:F48" si="2">D43*E43</f>
        <v>0</v>
      </c>
      <c r="G43" s="76" t="str">
        <f>IF(C11="","Local Currency",C11)</f>
        <v>Local Currency</v>
      </c>
      <c r="H43" s="53"/>
      <c r="I43" s="53"/>
      <c r="J43" s="53"/>
      <c r="K43" s="5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c r="A44" s="167"/>
      <c r="B44" s="167"/>
      <c r="C44" s="72"/>
      <c r="D44" s="73"/>
      <c r="E44" s="74"/>
      <c r="F44" s="75">
        <f t="shared" si="2"/>
        <v>0</v>
      </c>
      <c r="G44" s="76" t="str">
        <f>IF(C11="","Local Currency",C11)</f>
        <v>Local Currency</v>
      </c>
      <c r="H44" s="53"/>
      <c r="I44" s="53"/>
      <c r="J44" s="53"/>
      <c r="K44" s="53"/>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c r="A45" s="167"/>
      <c r="B45" s="167"/>
      <c r="C45" s="72"/>
      <c r="D45" s="73"/>
      <c r="E45" s="74"/>
      <c r="F45" s="75">
        <f t="shared" si="2"/>
        <v>0</v>
      </c>
      <c r="G45" s="76" t="str">
        <f>IF(C11="","Local Currency",C11)</f>
        <v>Local Currency</v>
      </c>
      <c r="H45" s="53"/>
      <c r="I45" s="53"/>
      <c r="J45" s="53"/>
      <c r="K45" s="53"/>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3.2" customHeight="1">
      <c r="A46" s="167"/>
      <c r="B46" s="167"/>
      <c r="C46" s="72"/>
      <c r="D46" s="73"/>
      <c r="E46" s="74"/>
      <c r="F46" s="75">
        <f t="shared" si="2"/>
        <v>0</v>
      </c>
      <c r="G46" s="76" t="str">
        <f>IF(C11="","Local Currency",C11)</f>
        <v>Local Currency</v>
      </c>
      <c r="H46" s="169" t="s">
        <v>117</v>
      </c>
      <c r="I46" s="169"/>
      <c r="J46" s="169"/>
      <c r="K46" s="169"/>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c r="A47" s="167"/>
      <c r="B47" s="167"/>
      <c r="C47" s="72"/>
      <c r="D47" s="73"/>
      <c r="E47" s="74"/>
      <c r="F47" s="75">
        <f t="shared" si="2"/>
        <v>0</v>
      </c>
      <c r="G47" s="76" t="str">
        <f>IF(C11="","Local Currency",C11)</f>
        <v>Local Currency</v>
      </c>
      <c r="H47" s="169"/>
      <c r="I47" s="169"/>
      <c r="J47" s="169"/>
      <c r="K47" s="169"/>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c r="A48" s="167"/>
      <c r="B48" s="167"/>
      <c r="C48" s="72"/>
      <c r="D48" s="73"/>
      <c r="E48" s="74"/>
      <c r="F48" s="75">
        <f t="shared" si="2"/>
        <v>0</v>
      </c>
      <c r="G48" s="76" t="str">
        <f>IF(C11="","Local Currency",C11)</f>
        <v>Local Currency</v>
      </c>
      <c r="H48" s="169"/>
      <c r="I48" s="169"/>
      <c r="J48" s="169"/>
      <c r="K48" s="169"/>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36.6" customHeight="1">
      <c r="A49" s="170" t="s">
        <v>104</v>
      </c>
      <c r="B49" s="170"/>
      <c r="C49" s="170"/>
      <c r="D49" s="170"/>
      <c r="E49" s="170"/>
      <c r="F49" s="81">
        <f>SUM(F43:F48)</f>
        <v>0</v>
      </c>
      <c r="G49" s="82" t="str">
        <f>IF(C11="","Local Currency",C11)</f>
        <v>Local Currency</v>
      </c>
      <c r="H49" s="162" t="s">
        <v>118</v>
      </c>
      <c r="I49" s="162"/>
      <c r="J49" s="83" t="s">
        <v>86</v>
      </c>
      <c r="K49" s="84">
        <f>IF(J49="SAI",'LW Calculator'!C69,'LW Calculator'!G69)</f>
        <v>0</v>
      </c>
      <c r="L49" s="85" t="str">
        <f>IF(C11="","Local Currency",C11)</f>
        <v>Local Currency</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5.6">
      <c r="A51" s="171" t="s">
        <v>119</v>
      </c>
      <c r="B51" s="171"/>
      <c r="C51" s="171"/>
      <c r="D51" s="171"/>
      <c r="E51" s="171"/>
      <c r="F51" s="171"/>
      <c r="G51" s="171"/>
      <c r="H51" s="171"/>
      <c r="I51" s="171"/>
      <c r="J51" s="171"/>
      <c r="K51" s="171"/>
      <c r="L51" s="17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s="87" customFormat="1" ht="72.150000000000006" customHeight="1">
      <c r="A52" s="166" t="s">
        <v>120</v>
      </c>
      <c r="B52" s="166"/>
      <c r="C52" s="166" t="s">
        <v>121</v>
      </c>
      <c r="D52" s="172" t="s">
        <v>122</v>
      </c>
      <c r="E52" s="172"/>
      <c r="F52" s="173" t="s">
        <v>123</v>
      </c>
      <c r="G52" s="173"/>
      <c r="H52" s="174" t="s">
        <v>124</v>
      </c>
      <c r="I52" s="175" t="s">
        <v>125</v>
      </c>
      <c r="J52" s="175"/>
      <c r="K52" s="176" t="s">
        <v>126</v>
      </c>
      <c r="L52" s="176"/>
    </row>
    <row r="53" spans="1:1024">
      <c r="A53" s="166"/>
      <c r="B53" s="166"/>
      <c r="C53" s="166"/>
      <c r="D53" s="88" t="str">
        <f>IF(C11="","Local Currency",C11)</f>
        <v>Local Currency</v>
      </c>
      <c r="E53" s="89"/>
      <c r="F53" s="173"/>
      <c r="G53" s="173"/>
      <c r="H53" s="174"/>
      <c r="I53" s="90" t="s">
        <v>127</v>
      </c>
      <c r="J53" s="91" t="s">
        <v>128</v>
      </c>
      <c r="K53" s="92" t="s">
        <v>127</v>
      </c>
      <c r="L53" s="93" t="s">
        <v>129</v>
      </c>
    </row>
    <row r="54" spans="1:1024">
      <c r="A54" s="167" t="s">
        <v>130</v>
      </c>
      <c r="B54" s="167"/>
      <c r="C54" s="94"/>
      <c r="D54" s="95"/>
      <c r="E54" s="96" t="str">
        <f t="shared" ref="E54:E61" si="3">IF(C54="","",C54)</f>
        <v/>
      </c>
      <c r="F54" s="97" t="str">
        <f t="shared" ref="F54:F61" si="4">IF(C54="per piece","pieces:",IF(C54="per hour","hours:",IF(C54="per day","days:",IF(C54="per month","months:",""))))</f>
        <v/>
      </c>
      <c r="G54" s="98"/>
      <c r="H54" s="99"/>
      <c r="I54" s="100" t="str">
        <f t="shared" ref="I54:I61" si="5">IF(C54="per piece",D54*H54,IF(C54="per hour",8*D54,IF(C54="per day",D54,IF(C54="per month",D54/26,""))))</f>
        <v/>
      </c>
      <c r="J54" s="101" t="str">
        <f>IF(I54&lt;&gt;"",K49,"")</f>
        <v/>
      </c>
      <c r="K54" s="102" t="str">
        <f t="shared" ref="K54:K61" si="6">IF(D54="","",D54*G54)</f>
        <v/>
      </c>
      <c r="L54" s="103" t="str">
        <f t="shared" ref="L54:L61" si="7">IF(C54="","",IF(I54=0,0,J54/I54*K54))</f>
        <v/>
      </c>
    </row>
    <row r="55" spans="1:1024">
      <c r="A55" s="167" t="s">
        <v>131</v>
      </c>
      <c r="B55" s="167"/>
      <c r="C55" s="94"/>
      <c r="D55" s="95"/>
      <c r="E55" s="96" t="str">
        <f t="shared" si="3"/>
        <v/>
      </c>
      <c r="F55" s="97" t="str">
        <f t="shared" si="4"/>
        <v/>
      </c>
      <c r="G55" s="98"/>
      <c r="H55" s="99"/>
      <c r="I55" s="100" t="str">
        <f t="shared" si="5"/>
        <v/>
      </c>
      <c r="J55" s="101" t="str">
        <f>IF(I55&lt;&gt;"",K49,"")</f>
        <v/>
      </c>
      <c r="K55" s="102" t="str">
        <f t="shared" si="6"/>
        <v/>
      </c>
      <c r="L55" s="103" t="str">
        <f t="shared" si="7"/>
        <v/>
      </c>
    </row>
    <row r="56" spans="1:1024">
      <c r="A56" s="167" t="s">
        <v>132</v>
      </c>
      <c r="B56" s="167"/>
      <c r="C56" s="94"/>
      <c r="D56" s="95"/>
      <c r="E56" s="96" t="str">
        <f t="shared" si="3"/>
        <v/>
      </c>
      <c r="F56" s="97" t="str">
        <f t="shared" si="4"/>
        <v/>
      </c>
      <c r="G56" s="98"/>
      <c r="H56" s="99"/>
      <c r="I56" s="100" t="str">
        <f t="shared" si="5"/>
        <v/>
      </c>
      <c r="J56" s="101" t="str">
        <f>IF(I56&lt;&gt;"",K49,"")</f>
        <v/>
      </c>
      <c r="K56" s="102" t="str">
        <f t="shared" si="6"/>
        <v/>
      </c>
      <c r="L56" s="103" t="str">
        <f t="shared" si="7"/>
        <v/>
      </c>
    </row>
    <row r="57" spans="1:1024">
      <c r="A57" s="167" t="s">
        <v>133</v>
      </c>
      <c r="B57" s="167"/>
      <c r="C57" s="94"/>
      <c r="D57" s="95"/>
      <c r="E57" s="96" t="str">
        <f t="shared" si="3"/>
        <v/>
      </c>
      <c r="F57" s="97" t="str">
        <f t="shared" si="4"/>
        <v/>
      </c>
      <c r="G57" s="98"/>
      <c r="H57" s="99"/>
      <c r="I57" s="100" t="str">
        <f t="shared" si="5"/>
        <v/>
      </c>
      <c r="J57" s="101" t="str">
        <f>IF(I57&lt;&gt;"",K49,"")</f>
        <v/>
      </c>
      <c r="K57" s="102" t="str">
        <f t="shared" si="6"/>
        <v/>
      </c>
      <c r="L57" s="103" t="str">
        <f t="shared" si="7"/>
        <v/>
      </c>
    </row>
    <row r="58" spans="1:1024">
      <c r="A58" s="167" t="s">
        <v>134</v>
      </c>
      <c r="B58" s="167"/>
      <c r="C58" s="94"/>
      <c r="D58" s="95"/>
      <c r="E58" s="96" t="str">
        <f t="shared" si="3"/>
        <v/>
      </c>
      <c r="F58" s="97" t="str">
        <f t="shared" si="4"/>
        <v/>
      </c>
      <c r="G58" s="98"/>
      <c r="H58" s="99"/>
      <c r="I58" s="100" t="str">
        <f t="shared" si="5"/>
        <v/>
      </c>
      <c r="J58" s="101" t="str">
        <f>IF(I58&lt;&gt;"",K49,"")</f>
        <v/>
      </c>
      <c r="K58" s="102" t="str">
        <f t="shared" si="6"/>
        <v/>
      </c>
      <c r="L58" s="103" t="str">
        <f t="shared" si="7"/>
        <v/>
      </c>
    </row>
    <row r="59" spans="1:1024">
      <c r="A59" s="167" t="s">
        <v>135</v>
      </c>
      <c r="B59" s="167"/>
      <c r="C59" s="94"/>
      <c r="D59" s="95"/>
      <c r="E59" s="96" t="str">
        <f t="shared" si="3"/>
        <v/>
      </c>
      <c r="F59" s="97" t="str">
        <f t="shared" si="4"/>
        <v/>
      </c>
      <c r="G59" s="98"/>
      <c r="H59" s="99"/>
      <c r="I59" s="100" t="str">
        <f t="shared" si="5"/>
        <v/>
      </c>
      <c r="J59" s="101" t="str">
        <f>IF(I59&lt;&gt;"",K49,"")</f>
        <v/>
      </c>
      <c r="K59" s="102" t="str">
        <f t="shared" si="6"/>
        <v/>
      </c>
      <c r="L59" s="103" t="str">
        <f t="shared" si="7"/>
        <v/>
      </c>
    </row>
    <row r="60" spans="1:1024">
      <c r="A60" s="167"/>
      <c r="B60" s="167"/>
      <c r="C60" s="94"/>
      <c r="D60" s="95"/>
      <c r="E60" s="96" t="str">
        <f t="shared" si="3"/>
        <v/>
      </c>
      <c r="F60" s="97" t="str">
        <f t="shared" si="4"/>
        <v/>
      </c>
      <c r="G60" s="98"/>
      <c r="H60" s="99"/>
      <c r="I60" s="100" t="str">
        <f t="shared" si="5"/>
        <v/>
      </c>
      <c r="J60" s="101" t="str">
        <f>IF(I60&lt;&gt;"",K49,"")</f>
        <v/>
      </c>
      <c r="K60" s="102" t="str">
        <f t="shared" si="6"/>
        <v/>
      </c>
      <c r="L60" s="103" t="str">
        <f t="shared" si="7"/>
        <v/>
      </c>
    </row>
    <row r="61" spans="1:1024">
      <c r="A61" s="167"/>
      <c r="B61" s="167"/>
      <c r="C61" s="94"/>
      <c r="D61" s="104"/>
      <c r="E61" s="105" t="str">
        <f t="shared" si="3"/>
        <v/>
      </c>
      <c r="F61" s="106" t="str">
        <f t="shared" si="4"/>
        <v/>
      </c>
      <c r="G61" s="107"/>
      <c r="H61" s="99"/>
      <c r="I61" s="100" t="str">
        <f t="shared" si="5"/>
        <v/>
      </c>
      <c r="J61" s="101" t="str">
        <f>IF(I61&lt;&gt;"",K49,"")</f>
        <v/>
      </c>
      <c r="K61" s="102" t="str">
        <f t="shared" si="6"/>
        <v/>
      </c>
      <c r="L61" s="103" t="str">
        <f t="shared" si="7"/>
        <v/>
      </c>
    </row>
    <row r="62" spans="1:1024" ht="13.2" customHeight="1">
      <c r="A62" s="108"/>
      <c r="B62" s="108"/>
      <c r="C62" s="108"/>
      <c r="D62" s="108"/>
      <c r="E62" s="108"/>
      <c r="F62" s="109"/>
      <c r="G62" s="53"/>
      <c r="H62" s="177"/>
      <c r="I62" s="177"/>
      <c r="J62" s="110" t="s">
        <v>68</v>
      </c>
      <c r="K62" s="111">
        <f>SUM(K54:K61)</f>
        <v>0</v>
      </c>
      <c r="L62" s="112">
        <f>SUM(L54:L61)</f>
        <v>0</v>
      </c>
    </row>
    <row r="63" spans="1:1024">
      <c r="A63"/>
      <c r="B63"/>
      <c r="C63"/>
      <c r="D63"/>
      <c r="E63"/>
      <c r="F63"/>
      <c r="G63"/>
      <c r="H63"/>
      <c r="I63"/>
      <c r="J63"/>
      <c r="K63"/>
    </row>
    <row r="64" spans="1:1024" ht="15.6">
      <c r="A64" s="178" t="s">
        <v>136</v>
      </c>
      <c r="B64" s="178"/>
      <c r="C64" s="178"/>
      <c r="D64" s="178"/>
      <c r="E64"/>
      <c r="J64"/>
      <c r="K64"/>
    </row>
    <row r="65" spans="1:11">
      <c r="A65"/>
      <c r="B65"/>
      <c r="C65"/>
      <c r="D65"/>
      <c r="E65"/>
      <c r="J65"/>
      <c r="K65"/>
    </row>
    <row r="66" spans="1:11" ht="31.35" customHeight="1">
      <c r="A66" s="179" t="s">
        <v>137</v>
      </c>
      <c r="B66" s="179"/>
      <c r="C66" s="86" t="s">
        <v>138</v>
      </c>
      <c r="D66" s="86" t="s">
        <v>139</v>
      </c>
      <c r="E66"/>
      <c r="J66"/>
      <c r="K66"/>
    </row>
    <row r="67" spans="1:11">
      <c r="A67" s="148" t="s">
        <v>95</v>
      </c>
      <c r="B67" s="148"/>
      <c r="C67" s="180">
        <f>F27</f>
        <v>0</v>
      </c>
      <c r="D67" s="180"/>
      <c r="E67" s="68"/>
      <c r="J67" s="68"/>
      <c r="K67" s="114"/>
    </row>
    <row r="68" spans="1:11">
      <c r="A68" s="148" t="s">
        <v>105</v>
      </c>
      <c r="B68" s="148"/>
      <c r="C68" s="180">
        <f>F38</f>
        <v>0</v>
      </c>
      <c r="D68" s="180"/>
      <c r="E68" s="114"/>
      <c r="J68" s="53"/>
      <c r="K68" s="115"/>
    </row>
    <row r="69" spans="1:11">
      <c r="A69" s="148" t="s">
        <v>140</v>
      </c>
      <c r="B69" s="148"/>
      <c r="C69" s="180">
        <f>F49</f>
        <v>0</v>
      </c>
      <c r="D69" s="180"/>
      <c r="E69" s="114"/>
      <c r="J69" s="53"/>
      <c r="K69" s="115"/>
    </row>
    <row r="70" spans="1:11">
      <c r="A70" s="148" t="s">
        <v>141</v>
      </c>
      <c r="B70" s="148"/>
      <c r="C70" s="113">
        <f>K62</f>
        <v>0</v>
      </c>
      <c r="D70" s="113">
        <f>L62</f>
        <v>0</v>
      </c>
      <c r="E70" s="114"/>
      <c r="J70" s="53"/>
      <c r="K70" s="115"/>
    </row>
    <row r="71" spans="1:11">
      <c r="A71" s="148" t="s">
        <v>67</v>
      </c>
      <c r="B71" s="148"/>
      <c r="C71" s="61">
        <f>SUM(C67,C68,C69,C70,)</f>
        <v>0</v>
      </c>
      <c r="D71" s="61">
        <f>SUM(C67,C68,C69,D70,)</f>
        <v>0</v>
      </c>
      <c r="E71" s="68"/>
      <c r="J71" s="53"/>
      <c r="K71" s="115"/>
    </row>
    <row r="72" spans="1:11">
      <c r="A72" s="34" t="s">
        <v>142</v>
      </c>
      <c r="B72" s="116">
        <v>0</v>
      </c>
      <c r="C72" s="117">
        <f>B72*C71</f>
        <v>0</v>
      </c>
      <c r="D72" s="117">
        <f>B72*D71</f>
        <v>0</v>
      </c>
      <c r="E72" s="68"/>
      <c r="J72" s="53"/>
      <c r="K72" s="115"/>
    </row>
    <row r="73" spans="1:11">
      <c r="A73" s="34" t="s">
        <v>143</v>
      </c>
      <c r="B73" s="118">
        <v>0</v>
      </c>
      <c r="C73" s="117">
        <f>B73*(C71+C72)</f>
        <v>0</v>
      </c>
      <c r="D73" s="117">
        <f>B73*(D71+D72)</f>
        <v>0</v>
      </c>
      <c r="E73" s="68"/>
      <c r="J73" s="53"/>
      <c r="K73" s="115"/>
    </row>
    <row r="74" spans="1:11" ht="13.2" customHeight="1">
      <c r="A74" s="181" t="s">
        <v>144</v>
      </c>
      <c r="B74" s="181"/>
      <c r="C74" s="119">
        <f>SUM(C71:C73)</f>
        <v>0</v>
      </c>
      <c r="D74" s="119">
        <f>SUM(D71:D73)</f>
        <v>0</v>
      </c>
      <c r="E74" s="120" t="str">
        <f>IF(C11="","Local Currency",C11)</f>
        <v>Local Currency</v>
      </c>
      <c r="J74" s="53"/>
      <c r="K74" s="115"/>
    </row>
    <row r="75" spans="1:11">
      <c r="A75" s="181"/>
      <c r="B75" s="181"/>
      <c r="C75" s="121" t="str">
        <f>IF(C12=0,"",C74/C12)</f>
        <v/>
      </c>
      <c r="D75" s="121" t="str">
        <f>IF(C12=0,"",D74/C12)</f>
        <v/>
      </c>
      <c r="E75" s="122" t="s">
        <v>77</v>
      </c>
      <c r="J75" s="53"/>
      <c r="K75" s="115"/>
    </row>
    <row r="76" spans="1:11" ht="13.2" customHeight="1">
      <c r="A76" s="153" t="s">
        <v>145</v>
      </c>
      <c r="B76" s="182">
        <v>0</v>
      </c>
      <c r="C76" s="183">
        <f>C77*C12</f>
        <v>0</v>
      </c>
      <c r="D76" s="183"/>
      <c r="E76" s="22" t="str">
        <f>IF(C11="","Local Currency",C11)</f>
        <v>Local Currency</v>
      </c>
      <c r="J76" s="53"/>
      <c r="K76" s="115"/>
    </row>
    <row r="77" spans="1:11">
      <c r="A77" s="153"/>
      <c r="B77" s="182"/>
      <c r="C77" s="184">
        <f>B76</f>
        <v>0</v>
      </c>
      <c r="D77" s="184"/>
      <c r="E77" s="87" t="s">
        <v>77</v>
      </c>
      <c r="J77" s="53"/>
      <c r="K77" s="115"/>
    </row>
    <row r="78" spans="1:11">
      <c r="A78" s="185" t="s">
        <v>146</v>
      </c>
      <c r="B78" s="185"/>
      <c r="C78" s="54">
        <f>C76-C74</f>
        <v>0</v>
      </c>
      <c r="D78" s="54">
        <f>C76-D74</f>
        <v>0</v>
      </c>
      <c r="E78" s="123" t="str">
        <f>IF(C11="","Local Currency",C11)</f>
        <v>Local Currency</v>
      </c>
      <c r="J78" s="53"/>
      <c r="K78" s="115"/>
    </row>
    <row r="79" spans="1:11">
      <c r="A79" s="185"/>
      <c r="B79" s="185"/>
      <c r="C79" s="124" t="str">
        <f>IF(C12=0,"",C78/C12)</f>
        <v/>
      </c>
      <c r="D79" s="124" t="str">
        <f>IF(C12=0,"",D78/C12)</f>
        <v/>
      </c>
      <c r="E79" s="87" t="s">
        <v>77</v>
      </c>
      <c r="J79" s="53"/>
      <c r="K79" s="115"/>
    </row>
  </sheetData>
  <sheetProtection sheet="1" objects="1" scenarios="1"/>
  <mergeCells count="90">
    <mergeCell ref="A76:A77"/>
    <mergeCell ref="B76:B77"/>
    <mergeCell ref="C76:D76"/>
    <mergeCell ref="C77:D77"/>
    <mergeCell ref="A78:B79"/>
    <mergeCell ref="A69:B69"/>
    <mergeCell ref="C69:D69"/>
    <mergeCell ref="A70:B70"/>
    <mergeCell ref="A71:B71"/>
    <mergeCell ref="A74:B75"/>
    <mergeCell ref="A66:B66"/>
    <mergeCell ref="A67:B67"/>
    <mergeCell ref="C67:D67"/>
    <mergeCell ref="A68:B68"/>
    <mergeCell ref="C68:D68"/>
    <mergeCell ref="A59:B59"/>
    <mergeCell ref="A60:B60"/>
    <mergeCell ref="A61:B61"/>
    <mergeCell ref="H62:I62"/>
    <mergeCell ref="A64:D64"/>
    <mergeCell ref="A54:B54"/>
    <mergeCell ref="A55:B55"/>
    <mergeCell ref="A56:B56"/>
    <mergeCell ref="A57:B57"/>
    <mergeCell ref="A58:B58"/>
    <mergeCell ref="A49:E49"/>
    <mergeCell ref="H49:I49"/>
    <mergeCell ref="A51:L51"/>
    <mergeCell ref="A52:B52"/>
    <mergeCell ref="C52:C53"/>
    <mergeCell ref="D52:E52"/>
    <mergeCell ref="F52:G53"/>
    <mergeCell ref="H52:H53"/>
    <mergeCell ref="I52:J52"/>
    <mergeCell ref="K52:L52"/>
    <mergeCell ref="A53:B53"/>
    <mergeCell ref="A43:B43"/>
    <mergeCell ref="A44:B44"/>
    <mergeCell ref="A45:B45"/>
    <mergeCell ref="A46:B46"/>
    <mergeCell ref="H46:K48"/>
    <mergeCell ref="A47:B47"/>
    <mergeCell ref="A48:B48"/>
    <mergeCell ref="A36:B36"/>
    <mergeCell ref="A37:B37"/>
    <mergeCell ref="A38:E38"/>
    <mergeCell ref="A40:F40"/>
    <mergeCell ref="A41:B42"/>
    <mergeCell ref="A30:B31"/>
    <mergeCell ref="A32:B32"/>
    <mergeCell ref="A33:B33"/>
    <mergeCell ref="A34:B34"/>
    <mergeCell ref="A35:B35"/>
    <mergeCell ref="A24:B24"/>
    <mergeCell ref="A25:B25"/>
    <mergeCell ref="A26:B26"/>
    <mergeCell ref="A27:E27"/>
    <mergeCell ref="A29:F29"/>
    <mergeCell ref="A18:F18"/>
    <mergeCell ref="A19:B20"/>
    <mergeCell ref="A21:B21"/>
    <mergeCell ref="A22:B22"/>
    <mergeCell ref="A23:B23"/>
    <mergeCell ref="A13:B13"/>
    <mergeCell ref="C13:D13"/>
    <mergeCell ref="A14:B14"/>
    <mergeCell ref="C14:D14"/>
    <mergeCell ref="A16:F16"/>
    <mergeCell ref="A10:B10"/>
    <mergeCell ref="C10:D10"/>
    <mergeCell ref="A11:B11"/>
    <mergeCell ref="C11:D11"/>
    <mergeCell ref="A12:B12"/>
    <mergeCell ref="C12:D12"/>
    <mergeCell ref="A1:F1"/>
    <mergeCell ref="A3:F3"/>
    <mergeCell ref="H3:I3"/>
    <mergeCell ref="A4:B4"/>
    <mergeCell ref="C4:D4"/>
    <mergeCell ref="E4:F14"/>
    <mergeCell ref="A5:B5"/>
    <mergeCell ref="C5:D5"/>
    <mergeCell ref="A6:B6"/>
    <mergeCell ref="C6:D6"/>
    <mergeCell ref="A7:B7"/>
    <mergeCell ref="C7:D7"/>
    <mergeCell ref="A8:B8"/>
    <mergeCell ref="C8:D8"/>
    <mergeCell ref="A9:B9"/>
    <mergeCell ref="C9:D9"/>
  </mergeCells>
  <dataValidations xWindow="213" yWindow="607" count="23">
    <dataValidation operator="equal" allowBlank="1" showErrorMessage="1" sqref="H5" xr:uid="{00000000-0002-0000-0100-000000000000}">
      <formula1>0</formula1>
      <formula2>0</formula2>
    </dataValidation>
    <dataValidation type="list" operator="equal" allowBlank="1" showErrorMessage="1" sqref="B9" xr:uid="{00000000-0002-0000-0100-000001000000}">
      <formula1>$P$1:$P$3</formula1>
      <formula2>0</formula2>
    </dataValidation>
    <dataValidation operator="equal" allowBlank="1" showInputMessage="1" showErrorMessage="1" sqref="D21:E26 D32:E37 D54:E61 C71:D72 D74 D76" xr:uid="{00000000-0002-0000-0100-000002000000}">
      <formula1>0</formula1>
      <formula2>0</formula2>
    </dataValidation>
    <dataValidation type="decimal" operator="greaterThan" allowBlank="1" showInputMessage="1" showErrorMessage="1" sqref="B12" xr:uid="{00000000-0002-0000-0100-000003000000}">
      <formula1>0</formula1>
      <formula2>0</formula2>
    </dataValidation>
    <dataValidation operator="equal" allowBlank="1" showInputMessage="1" showErrorMessage="1" promptTitle="Raw Material" prompt="here you calculate the costs of the raw material needed for the production of the order for the product" sqref="B18 B29 B40" xr:uid="{00000000-0002-0000-0100-000004000000}">
      <formula1>0</formula1>
      <formula2>0</formula2>
    </dataValidation>
    <dataValidation operator="equal" allowBlank="1" showInputMessage="1" showErrorMessage="1" prompt=" Below you fill in all the material you need in the production process, such as 1. clay, 2. glaze, 3. Paint, 4. etc." sqref="B19:B20 B30:B31 B41:B42" xr:uid="{00000000-0002-0000-0100-000005000000}">
      <formula1>0</formula1>
      <formula2>0</formula2>
    </dataValidation>
    <dataValidation operator="equal" allowBlank="1" showInputMessage="1" showErrorMessage="1" promptTitle="kind of material" prompt="Fill in all the raw material and ingredients used for production and packing of the order" sqref="B21:B26 B32:B37 B43:B48" xr:uid="{00000000-0002-0000-0100-000006000000}">
      <formula1>0</formula1>
      <formula2>0</formula2>
    </dataValidation>
    <dataValidation operator="equal" allowBlank="1" showInputMessage="1" showErrorMessage="1" promptTitle="kind of unit" sqref="C21:C26 C32:C37" xr:uid="{00000000-0002-0000-0100-000007000000}">
      <formula1>0</formula1>
      <formula2>0</formula2>
    </dataValidation>
    <dataValidation operator="equal" allowBlank="1" showInputMessage="1" showErrorMessage="1" prompt="total costs of raw material and ingredients needed for the order of the product" sqref="E27 E38 E49" xr:uid="{00000000-0002-0000-0100-000008000000}">
      <formula1>0</formula1>
      <formula2>0</formula2>
    </dataValidation>
    <dataValidation operator="equal" allowBlank="1" showInputMessage="1" showErrorMessage="1" prompt="here you fill in the number of the units needed, e.g. 5 (kg) or 10 (yards)" sqref="D43:D48" xr:uid="{00000000-0002-0000-0100-000009000000}">
      <formula1>0</formula1>
      <formula2>0</formula2>
    </dataValidation>
    <dataValidation operator="equal" allowBlank="1" showInputMessage="1" showErrorMessage="1" promptTitle="kind of unit" prompt="Unit can be: kgs, pieces, yards, meters, etc." sqref="C43" xr:uid="{00000000-0002-0000-0100-00000A000000}">
      <formula1>0</formula1>
      <formula2>0</formula2>
    </dataValidation>
    <dataValidation operator="equal" allowBlank="1" showInputMessage="1" showErrorMessage="1" promptTitle="kind of unit" prompt="Unit can be: kgs, pieces, hours, meters, etc." sqref="C44:C48" xr:uid="{00000000-0002-0000-0100-00000B000000}">
      <formula1>0</formula1>
      <formula2>0</formula2>
    </dataValidation>
    <dataValidation operator="equal" allowBlank="1" showInputMessage="1" showErrorMessage="1" prompt="one day is 8 working hours" sqref="H48" xr:uid="{00000000-0002-0000-0100-00000C000000}">
      <formula1>0</formula1>
      <formula2>0</formula2>
    </dataValidation>
    <dataValidation operator="equal" allowBlank="1" showInputMessage="1" showErrorMessage="1" promptTitle="labour activities" prompt="fill in all the different steps to be taken (one by one) in the production process from the start up to the final product, including packing" sqref="B54:B61" xr:uid="{00000000-0002-0000-0100-00000D000000}">
      <formula1>0</formula1>
      <formula2>0</formula2>
    </dataValidation>
    <dataValidation type="list" operator="equal" allowBlank="1" showInputMessage="1" showErrorMessage="1" sqref="C54:C61" xr:uid="{00000000-0002-0000-0100-00000E000000}">
      <formula1>"per piece,per hour,per day,per month"</formula1>
      <formula2>0</formula2>
    </dataValidation>
    <dataValidation operator="equal" allowBlank="1" showInputMessage="1" showErrorMessage="1" prompt="total labour costs needed for the production of the order for the product." sqref="E62" xr:uid="{00000000-0002-0000-0100-00000F000000}">
      <formula1>0</formula1>
      <formula2>0</formula2>
    </dataValidation>
    <dataValidation operator="equal" allowBlank="1" showInputMessage="1" showErrorMessage="1" prompt="Fill in only if payment is &quot;per piece&quot;" sqref="H54:H61" xr:uid="{00000000-0002-0000-0100-000010000000}">
      <formula1>0</formula1>
      <formula2>0</formula2>
    </dataValidation>
    <dataValidation type="list" operator="equal" showErrorMessage="1" sqref="J49" xr:uid="{00000000-0002-0000-0100-000011000000}">
      <formula1>"SAI,DAWS"</formula1>
      <formula2>0</formula2>
    </dataValidation>
    <dataValidation operator="equal" allowBlank="1" showInputMessage="1" showErrorMessage="1" prompt="_x000a_ " sqref="C74:C76 D75" xr:uid="{00000000-0002-0000-0100-000012000000}">
      <formula1>0</formula1>
      <formula2>0</formula2>
    </dataValidation>
    <dataValidation operator="equal" allowBlank="1" showInputMessage="1" showErrorMessage="1" prompt="Give the actual or desired FOB price of the order." sqref="B76" xr:uid="{00000000-0002-0000-0100-000013000000}">
      <formula1>0</formula1>
      <formula2>0</formula2>
    </dataValidation>
    <dataValidation operator="equal" allowBlank="1" showInputMessage="1" showErrorMessage="1" prompt="Which percentage of products are normally rejected and have to be replaced at your expense?" sqref="B72" xr:uid="{00000000-0002-0000-0100-000014000000}">
      <formula1>0</formula1>
      <formula2>0</formula2>
    </dataValidation>
    <dataValidation operator="equal" allowBlank="1" showInputMessage="1" showErrorMessage="1" prompt="Fill in the price per unit, 70.000 (per kg.) or 800 (per yard)" sqref="E43:E48" xr:uid="{00000000-0002-0000-0100-000015000000}">
      <formula1>0</formula1>
      <formula2>0</formula2>
    </dataValidation>
    <dataValidation operator="equal" allowBlank="1" showInputMessage="1" showErrorMessage="1" prompt="Thisis about fixed costs, such as office, office staff, taxes, marketing, rent, electricity, etc. Calculate last year's fixed costs, and calculate which percentage they represent of total expenditures. Fill in that percentage here." sqref="B73" xr:uid="{00000000-0002-0000-0100-000016000000}">
      <formula1>0</formula1>
      <formula2>0</formula2>
    </dataValidation>
  </dataValidation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82921</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LW Calculator</vt:lpstr>
      <vt:lpstr>Pricing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dc:creator>
  <cp:lastModifiedBy>Tadeusz</cp:lastModifiedBy>
  <cp:revision>17</cp:revision>
  <dcterms:created xsi:type="dcterms:W3CDTF">2015-05-12T14:47:37Z</dcterms:created>
  <dcterms:modified xsi:type="dcterms:W3CDTF">2020-08-05T11:34:25Z</dcterms:modified>
  <dc:language>nl-NL</dc:language>
</cp:coreProperties>
</file>